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 firstSheet="1" activeTab="9"/>
  </bookViews>
  <sheets>
    <sheet name="1" sheetId="1" r:id="rId1"/>
    <sheet name="2" sheetId="2" r:id="rId2"/>
    <sheet name="3" sheetId="4" r:id="rId3"/>
    <sheet name="4" sheetId="5" r:id="rId4"/>
    <sheet name="5" sheetId="7" r:id="rId5"/>
    <sheet name="6" sheetId="6" r:id="rId6"/>
    <sheet name="7" sheetId="9" r:id="rId7"/>
    <sheet name="8" sheetId="10" r:id="rId8"/>
    <sheet name="9" sheetId="8" r:id="rId9"/>
    <sheet name="10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<sst xmlns="http://schemas.openxmlformats.org/spreadsheetml/2006/main" count="399" uniqueCount="125">
  <si>
    <t>Утверждено директором МБОУ Боровская СОШ ИО Семёнова Н.С. __________________</t>
  </si>
  <si>
    <t>День 1</t>
  </si>
  <si>
    <t>Прием пищи</t>
  </si>
  <si>
    <t>Наименование  блюда</t>
  </si>
  <si>
    <t>Масса порции</t>
  </si>
  <si>
    <t>Пищевые вещества</t>
  </si>
  <si>
    <t>Энергетическая ценность</t>
  </si>
  <si>
    <t>Вит. С</t>
  </si>
  <si>
    <t>№ технологической карты</t>
  </si>
  <si>
    <t>Сборник рецептур</t>
  </si>
  <si>
    <t>белки</t>
  </si>
  <si>
    <t>жиры</t>
  </si>
  <si>
    <t>углеводы</t>
  </si>
  <si>
    <t>Завтрак 1</t>
  </si>
  <si>
    <t>Каша пшенная на молоке</t>
  </si>
  <si>
    <t>Чай с сахаром</t>
  </si>
  <si>
    <t xml:space="preserve">Бутерброд с маслом и сыром 
</t>
  </si>
  <si>
    <t>Итого за завтрак 1:</t>
  </si>
  <si>
    <t>Завтрак 2</t>
  </si>
  <si>
    <t>компот из свежих яблок</t>
  </si>
  <si>
    <t>Итого за завтрак 2:</t>
  </si>
  <si>
    <t>Обед</t>
  </si>
  <si>
    <t xml:space="preserve">Салат из зеленого горошка </t>
  </si>
  <si>
    <t>33/1</t>
  </si>
  <si>
    <t>Суп куриный с яйцом на к/б</t>
  </si>
  <si>
    <t xml:space="preserve">Кура отварная </t>
  </si>
  <si>
    <t xml:space="preserve">Ленивые голубцы </t>
  </si>
  <si>
    <r>
      <rPr>
        <sz val="11"/>
        <color theme="1"/>
        <rFont val="Calibri"/>
        <charset val="1"/>
      </rPr>
      <t xml:space="preserve">Компот из </t>
    </r>
    <r>
      <rPr>
        <sz val="11"/>
        <rFont val="Calibri"/>
        <charset val="204"/>
      </rPr>
      <t>сухофруктов</t>
    </r>
  </si>
  <si>
    <t xml:space="preserve">Хлеб ржаной
</t>
  </si>
  <si>
    <t>Итого за обед:</t>
  </si>
  <si>
    <t>Полдник</t>
  </si>
  <si>
    <t>Котлета куриная</t>
  </si>
  <si>
    <t>Картофельное пюре</t>
  </si>
  <si>
    <t>Печенье</t>
  </si>
  <si>
    <t>Итого за полдник:</t>
  </si>
  <si>
    <t>Итого за день:</t>
  </si>
  <si>
    <t>Утверждено директором МБОУ Боровская СОШ ИО Семёнова Н.С.</t>
  </si>
  <si>
    <t>День 2</t>
  </si>
  <si>
    <t>Каша манная  на молоке</t>
  </si>
  <si>
    <t xml:space="preserve">Какао с молоком/ чай с сахаром
</t>
  </si>
  <si>
    <t>397/431</t>
  </si>
  <si>
    <t>40/5/10</t>
  </si>
  <si>
    <t>банан</t>
  </si>
  <si>
    <t>Салат  из отварной моркови с яблоком</t>
  </si>
  <si>
    <t>43/3</t>
  </si>
  <si>
    <t>Суп гороховый с гренками на к/б</t>
  </si>
  <si>
    <t>Котлета мясная</t>
  </si>
  <si>
    <t>288/356</t>
  </si>
  <si>
    <t>Макаронные  изделия отварные с маслом</t>
  </si>
  <si>
    <t xml:space="preserve">Компот из свежих плодов
</t>
  </si>
  <si>
    <t>Оладьи с повидлом</t>
  </si>
  <si>
    <t>130/15</t>
  </si>
  <si>
    <t>День 3</t>
  </si>
  <si>
    <t>Яичница кашка</t>
  </si>
  <si>
    <t xml:space="preserve">Чай с молоком/чай с сахаром
</t>
  </si>
  <si>
    <t xml:space="preserve">Бутерброд с маслом
</t>
  </si>
  <si>
    <t>35/5</t>
  </si>
  <si>
    <t>14/431</t>
  </si>
  <si>
    <t>яблоко</t>
  </si>
  <si>
    <t>50/1</t>
  </si>
  <si>
    <t xml:space="preserve">Салат из свеклы </t>
  </si>
  <si>
    <t xml:space="preserve">Щи с мясом и со сметаной </t>
  </si>
  <si>
    <t xml:space="preserve">83
</t>
  </si>
  <si>
    <t xml:space="preserve">2008
</t>
  </si>
  <si>
    <t>Оладьи из печени в соусе</t>
  </si>
  <si>
    <t>Греча отварная с маслом</t>
  </si>
  <si>
    <t xml:space="preserve">181
</t>
  </si>
  <si>
    <t>Компот из смеси сухофруктов</t>
  </si>
  <si>
    <t xml:space="preserve">Хлеб ржаной </t>
  </si>
  <si>
    <t xml:space="preserve">Булочка домашняя </t>
  </si>
  <si>
    <t>День 4</t>
  </si>
  <si>
    <t xml:space="preserve">Какао с молоком/чай с сахаром 
</t>
  </si>
  <si>
    <t xml:space="preserve">Салат из соленых огурцов с луком
</t>
  </si>
  <si>
    <t>44/1</t>
  </si>
  <si>
    <t xml:space="preserve">Борщ с мясом и со сметаной </t>
  </si>
  <si>
    <t xml:space="preserve">62
</t>
  </si>
  <si>
    <t xml:space="preserve">2012
</t>
  </si>
  <si>
    <t>Рыбная котлета в соусе</t>
  </si>
  <si>
    <t>70/10</t>
  </si>
  <si>
    <t xml:space="preserve">241
</t>
  </si>
  <si>
    <t>Сырники из творога со сгущенным молоком</t>
  </si>
  <si>
    <t>День 5</t>
  </si>
  <si>
    <t xml:space="preserve">Каша геркулесовая  на молоке  </t>
  </si>
  <si>
    <t>чай с сахаром</t>
  </si>
  <si>
    <t>40/6</t>
  </si>
  <si>
    <t>Суп-пюре из разных овощей</t>
  </si>
  <si>
    <t xml:space="preserve">Жаркое по – домашнему    </t>
  </si>
  <si>
    <t>Макароны отварные с сыром</t>
  </si>
  <si>
    <t>130/10</t>
  </si>
  <si>
    <t xml:space="preserve">Кисель </t>
  </si>
  <si>
    <t>батон</t>
  </si>
  <si>
    <t>День 6</t>
  </si>
  <si>
    <t xml:space="preserve">Вермишель на молоке </t>
  </si>
  <si>
    <t>Кофейный напиток с молоком/ чай с сахаром</t>
  </si>
  <si>
    <t xml:space="preserve">Салат  из моркови </t>
  </si>
  <si>
    <t xml:space="preserve">Рассольник на к/б со сметаной </t>
  </si>
  <si>
    <t xml:space="preserve">Гуляш 
</t>
  </si>
  <si>
    <t>Бутерброд с маслом</t>
  </si>
  <si>
    <t>День 7</t>
  </si>
  <si>
    <t>Какао с молоком/ чай с сахаром</t>
  </si>
  <si>
    <t>Суп с картофельный с мясными фрикадельками</t>
  </si>
  <si>
    <t xml:space="preserve">макароны изделия с маслом
</t>
  </si>
  <si>
    <t>рис</t>
  </si>
  <si>
    <t>День 8</t>
  </si>
  <si>
    <t>Каша гречневая на молоке</t>
  </si>
  <si>
    <t>Чай с молоком/ чай с сахаром</t>
  </si>
  <si>
    <t>429/431</t>
  </si>
  <si>
    <t>салат  из отвар.  моркови с яблоком</t>
  </si>
  <si>
    <t>Свекольник с мясом и со сметаной</t>
  </si>
  <si>
    <t xml:space="preserve">Утверждено директором МБОУ Боровская СОШ ИО Семёнова Н.С </t>
  </si>
  <si>
    <t>День 9</t>
  </si>
  <si>
    <t>Каша «Дружба» на молоке</t>
  </si>
  <si>
    <t>Салат из соленых огурцов с луком</t>
  </si>
  <si>
    <t>Суп рисовый на к/б</t>
  </si>
  <si>
    <t xml:space="preserve">Овощи тушеные в сметане  </t>
  </si>
  <si>
    <t xml:space="preserve">Ватрушка 
</t>
  </si>
  <si>
    <t xml:space="preserve">Чай с молоком
</t>
  </si>
  <si>
    <t>Утверждено директором МБОУ Боровская СОШ ИО  Семёнова Н.С.</t>
  </si>
  <si>
    <t>День 10</t>
  </si>
  <si>
    <t xml:space="preserve">Каша рисовая  на молоке  </t>
  </si>
  <si>
    <t>Кофейный напиток с молоком /чай с сахаром</t>
  </si>
  <si>
    <t xml:space="preserve">395/431
</t>
  </si>
  <si>
    <t xml:space="preserve">Суп крестьянский на м/б  </t>
  </si>
  <si>
    <t>Тефтели мясные в соусе</t>
  </si>
  <si>
    <t xml:space="preserve">Хлеб ржаной
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</si>
</sst>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7">
    <font>
      <sz val="11"/>
      <color theme="1"/>
      <name val="Calibri"/>
      <charset val="1"/>
    </font>
    <font>
      <b/>
      <sz val="14"/>
      <color theme="1"/>
      <name val="Calibri"/>
      <charset val="1"/>
    </font>
    <font>
      <sz val="12"/>
      <color theme="1"/>
      <name val="Calibri"/>
      <charset val="1"/>
    </font>
    <font>
      <b/>
      <sz val="12"/>
      <color theme="1"/>
      <name val="Calibri"/>
      <charset val="1"/>
    </font>
    <font>
      <sz val="12"/>
      <color theme="1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Border="0" applyAlignment="0" applyProtection="0"/>
    <xf numFmtId="177" fontId="5" fillId="0" borderId="0" applyBorder="0" applyAlignment="0" applyProtection="0"/>
    <xf numFmtId="9" fontId="5" fillId="0" borderId="0" applyBorder="0" applyAlignment="0" applyProtection="0"/>
    <xf numFmtId="178" fontId="5" fillId="0" borderId="0" applyBorder="0" applyAlignment="0" applyProtection="0"/>
    <xf numFmtId="179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fill" vertical="center" textRotation="255" shrinkToFit="1"/>
    </xf>
    <xf numFmtId="0" fontId="2" fillId="0" borderId="2" xfId="0" applyFont="1" applyBorder="1" applyAlignment="1" applyProtection="1">
      <alignment wrapText="1"/>
    </xf>
    <xf numFmtId="0" fontId="2" fillId="0" borderId="2" xfId="0" applyFont="1" applyBorder="1" applyAlignment="1" applyProtection="1"/>
    <xf numFmtId="0" fontId="0" fillId="0" borderId="2" xfId="0" applyFont="1" applyBorder="1" applyAlignment="1" applyProtection="1">
      <alignment wrapText="1"/>
    </xf>
    <xf numFmtId="0" fontId="3" fillId="0" borderId="1" xfId="0" applyFont="1" applyBorder="1" applyAlignment="1" applyProtection="1"/>
    <xf numFmtId="0" fontId="4" fillId="0" borderId="1" xfId="0" applyFont="1" applyBorder="1" applyAlignment="1" applyProtection="1"/>
    <xf numFmtId="2" fontId="3" fillId="0" borderId="1" xfId="0" applyNumberFormat="1" applyFont="1" applyBorder="1" applyAlignment="1" applyProtection="1"/>
    <xf numFmtId="2" fontId="2" fillId="0" borderId="1" xfId="0" applyNumberFormat="1" applyFont="1" applyBorder="1" applyAlignment="1" applyProtection="1"/>
    <xf numFmtId="0" fontId="2" fillId="0" borderId="0" xfId="0" applyFont="1" applyBorder="1" applyAlignment="1" applyProtection="1">
      <alignment horizontal="right" wrapText="1"/>
    </xf>
    <xf numFmtId="0" fontId="2" fillId="0" borderId="1" xfId="0" applyFont="1" applyBorder="1" applyAlignment="1" applyProtection="1">
      <alignment vertical="center"/>
    </xf>
    <xf numFmtId="180" fontId="0" fillId="0" borderId="0" xfId="0" applyNumberFormat="1"/>
    <xf numFmtId="0" fontId="2" fillId="0" borderId="0" xfId="0" applyFont="1" applyAlignment="1" applyProtection="1"/>
    <xf numFmtId="0" fontId="0" fillId="0" borderId="0" xfId="0" applyFont="1" applyBorder="1" applyAlignment="1" applyProtection="1">
      <alignment horizontal="right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fill" vertical="center" textRotation="255" wrapText="1" shrinkToFit="1"/>
    </xf>
    <xf numFmtId="0" fontId="4" fillId="0" borderId="1" xfId="0" applyFont="1" applyBorder="1" applyAlignment="1" applyProtection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4"/>
  <sheetViews>
    <sheetView view="pageBreakPreview" zoomScaleNormal="100" workbookViewId="0">
      <selection activeCell="N10" sqref="N10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6.4190476190476" style="1" customWidth="1"/>
    <col min="8" max="8" width="9.45714285714286" style="1" customWidth="1"/>
    <col min="11" max="11" width="10.8571428571429"/>
    <col min="12" max="12" width="6.53333333333333" style="1" customWidth="1"/>
  </cols>
  <sheetData>
    <row r="1" ht="29.85" customHeight="1" spans="10:12">
      <c r="J1" s="17" t="s">
        <v>0</v>
      </c>
      <c r="K1" s="17"/>
      <c r="L1" s="17"/>
    </row>
    <row r="2" ht="38.8" customHeight="1" spans="10:12">
      <c r="J2" s="17"/>
      <c r="K2" s="17"/>
      <c r="L2" s="17"/>
    </row>
    <row r="3" ht="23.85" customHeight="1" spans="6:11">
      <c r="F3" s="2" t="s">
        <v>1</v>
      </c>
      <c r="K3" s="15">
        <v>46006</v>
      </c>
    </row>
    <row r="4" ht="20.85" customHeight="1" spans="2:12">
      <c r="B4" s="3" t="s">
        <v>1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5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28" customHeight="1" spans="2:12">
      <c r="B6" s="3"/>
      <c r="C6" s="5" t="s">
        <v>13</v>
      </c>
      <c r="D6" s="6" t="s">
        <v>14</v>
      </c>
      <c r="E6" s="7">
        <v>200</v>
      </c>
      <c r="F6" s="7">
        <v>6.43</v>
      </c>
      <c r="G6" s="7">
        <v>6.68</v>
      </c>
      <c r="H6" s="7">
        <v>25.85</v>
      </c>
      <c r="I6" s="7">
        <v>190.17</v>
      </c>
      <c r="J6" s="7">
        <v>0.68</v>
      </c>
      <c r="K6" s="7">
        <v>189</v>
      </c>
      <c r="L6" s="7">
        <v>2008</v>
      </c>
    </row>
    <row r="7" ht="36" customHeight="1" spans="2:12">
      <c r="B7" s="3"/>
      <c r="C7" s="3"/>
      <c r="D7" s="6" t="s">
        <v>15</v>
      </c>
      <c r="E7" s="7">
        <v>180</v>
      </c>
      <c r="F7" s="7">
        <v>0.16</v>
      </c>
      <c r="G7" s="7">
        <v>0</v>
      </c>
      <c r="H7" s="7">
        <v>4.98</v>
      </c>
      <c r="I7" s="7">
        <v>20.5</v>
      </c>
      <c r="J7" s="7">
        <v>0.03</v>
      </c>
      <c r="K7" s="7">
        <v>431</v>
      </c>
      <c r="L7" s="7">
        <v>2012</v>
      </c>
    </row>
    <row r="8" ht="63" spans="2:12">
      <c r="B8" s="3"/>
      <c r="C8" s="3"/>
      <c r="D8" s="6" t="s">
        <v>16</v>
      </c>
      <c r="E8" s="7">
        <v>40</v>
      </c>
      <c r="F8" s="7">
        <v>2.3</v>
      </c>
      <c r="G8" s="7">
        <v>4.7</v>
      </c>
      <c r="H8" s="7">
        <v>15.05</v>
      </c>
      <c r="I8" s="7">
        <v>111.71</v>
      </c>
      <c r="J8" s="7">
        <v>0</v>
      </c>
      <c r="K8" s="7">
        <v>14</v>
      </c>
      <c r="L8" s="7">
        <v>2008</v>
      </c>
    </row>
    <row r="9" ht="15.75" spans="2:12">
      <c r="B9" s="3"/>
      <c r="C9" s="3" t="s">
        <v>17</v>
      </c>
      <c r="D9" s="3"/>
      <c r="E9" s="9">
        <f t="shared" ref="E9:J9" si="0">SUM(E6:E8)</f>
        <v>420</v>
      </c>
      <c r="F9" s="3">
        <f t="shared" si="0"/>
        <v>8.89</v>
      </c>
      <c r="G9" s="3">
        <f t="shared" si="0"/>
        <v>11.38</v>
      </c>
      <c r="H9" s="3">
        <f t="shared" si="0"/>
        <v>45.88</v>
      </c>
      <c r="I9" s="9">
        <f t="shared" si="0"/>
        <v>322.38</v>
      </c>
      <c r="J9" s="3">
        <f t="shared" si="0"/>
        <v>0.71</v>
      </c>
      <c r="K9" s="3"/>
      <c r="L9" s="3"/>
    </row>
    <row r="10" ht="31.5" spans="2:12">
      <c r="B10" s="3"/>
      <c r="C10" s="3" t="s">
        <v>18</v>
      </c>
      <c r="D10" s="4" t="s">
        <v>19</v>
      </c>
      <c r="E10" s="3">
        <v>180</v>
      </c>
      <c r="F10" s="3">
        <v>0.54</v>
      </c>
      <c r="G10" s="3">
        <v>0.36</v>
      </c>
      <c r="H10" s="3">
        <v>29.34</v>
      </c>
      <c r="I10" s="4">
        <v>126</v>
      </c>
      <c r="J10" s="3">
        <v>3.6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1">E10</f>
        <v>180</v>
      </c>
      <c r="F11" s="3">
        <f t="shared" si="1"/>
        <v>0.54</v>
      </c>
      <c r="G11" s="3">
        <f t="shared" si="1"/>
        <v>0.36</v>
      </c>
      <c r="H11" s="3">
        <f t="shared" si="1"/>
        <v>29.34</v>
      </c>
      <c r="I11" s="9">
        <f t="shared" si="1"/>
        <v>126</v>
      </c>
      <c r="J11" s="3">
        <f t="shared" si="1"/>
        <v>3.6</v>
      </c>
      <c r="K11" s="3"/>
      <c r="L11" s="3"/>
    </row>
    <row r="12" ht="47.25" spans="2:12">
      <c r="B12" s="3"/>
      <c r="C12" s="3" t="s">
        <v>21</v>
      </c>
      <c r="D12" s="6" t="s">
        <v>22</v>
      </c>
      <c r="E12" s="3">
        <v>50</v>
      </c>
      <c r="F12" s="3">
        <v>0.88</v>
      </c>
      <c r="G12" s="3">
        <v>4.91</v>
      </c>
      <c r="H12" s="3">
        <v>1.84</v>
      </c>
      <c r="I12" s="3">
        <v>54.95</v>
      </c>
      <c r="J12" s="3">
        <v>1.11</v>
      </c>
      <c r="K12" s="3" t="s">
        <v>23</v>
      </c>
      <c r="L12" s="3">
        <v>2012</v>
      </c>
    </row>
    <row r="13" ht="31.5" spans="2:12">
      <c r="B13" s="3"/>
      <c r="C13" s="3"/>
      <c r="D13" s="6" t="s">
        <v>24</v>
      </c>
      <c r="E13" s="3">
        <v>200</v>
      </c>
      <c r="F13" s="3">
        <v>4.39</v>
      </c>
      <c r="G13" s="3">
        <v>3.67</v>
      </c>
      <c r="H13" s="3">
        <v>12.8526</v>
      </c>
      <c r="I13" s="3">
        <v>102.23</v>
      </c>
      <c r="J13" s="3">
        <v>3.34</v>
      </c>
      <c r="K13" s="3">
        <v>77</v>
      </c>
      <c r="L13" s="3">
        <v>2012</v>
      </c>
    </row>
    <row r="14" ht="15.75" spans="2:12">
      <c r="B14" s="3"/>
      <c r="C14" s="3"/>
      <c r="D14" s="6" t="s">
        <v>25</v>
      </c>
      <c r="E14" s="3">
        <v>70</v>
      </c>
      <c r="F14" s="3">
        <v>12.37</v>
      </c>
      <c r="G14" s="3">
        <v>12.49</v>
      </c>
      <c r="H14" s="3">
        <v>0.07</v>
      </c>
      <c r="I14" s="3">
        <v>166.93</v>
      </c>
      <c r="J14" s="3">
        <v>0.53</v>
      </c>
      <c r="K14" s="3">
        <v>307</v>
      </c>
      <c r="L14" s="3">
        <v>2008</v>
      </c>
    </row>
    <row r="15" ht="31.5" spans="2:12">
      <c r="B15" s="3"/>
      <c r="C15" s="3"/>
      <c r="D15" s="6" t="s">
        <v>26</v>
      </c>
      <c r="E15" s="3">
        <v>130</v>
      </c>
      <c r="F15" s="3">
        <v>1.67</v>
      </c>
      <c r="G15" s="3">
        <v>4.1</v>
      </c>
      <c r="H15" s="3">
        <v>20.69</v>
      </c>
      <c r="I15" s="3">
        <v>153.73</v>
      </c>
      <c r="J15" s="3">
        <v>22.1</v>
      </c>
      <c r="K15" s="3">
        <v>131</v>
      </c>
      <c r="L15" s="3">
        <v>2008</v>
      </c>
    </row>
    <row r="16" ht="30" spans="2:12">
      <c r="B16" s="3"/>
      <c r="C16" s="3"/>
      <c r="D16" s="8" t="s">
        <v>27</v>
      </c>
      <c r="E16" s="3">
        <v>180</v>
      </c>
      <c r="F16" s="3">
        <v>0.66</v>
      </c>
      <c r="G16" s="3">
        <v>0.027</v>
      </c>
      <c r="H16" s="3">
        <v>15.18</v>
      </c>
      <c r="I16" s="3">
        <v>78.32</v>
      </c>
      <c r="J16" s="3">
        <v>48</v>
      </c>
      <c r="K16" s="3">
        <v>441</v>
      </c>
      <c r="L16" s="3">
        <v>2008</v>
      </c>
    </row>
    <row r="17" ht="31.5" spans="2:12">
      <c r="B17" s="3"/>
      <c r="C17" s="3"/>
      <c r="D17" s="6" t="s">
        <v>28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2">SUM(E12:E17)</f>
        <v>668</v>
      </c>
      <c r="F18" s="3">
        <f t="shared" si="2"/>
        <v>22.49</v>
      </c>
      <c r="G18" s="3">
        <f t="shared" si="2"/>
        <v>25.527</v>
      </c>
      <c r="H18" s="3">
        <f t="shared" si="2"/>
        <v>66.7426</v>
      </c>
      <c r="I18" s="9">
        <f t="shared" si="2"/>
        <v>633.66</v>
      </c>
      <c r="J18" s="3">
        <f t="shared" si="2"/>
        <v>75.08</v>
      </c>
      <c r="K18" s="3"/>
      <c r="L18" s="3"/>
    </row>
    <row r="19" ht="15.75" spans="2:12">
      <c r="B19" s="3"/>
      <c r="C19" s="3" t="s">
        <v>30</v>
      </c>
      <c r="D19" s="3" t="s">
        <v>31</v>
      </c>
      <c r="E19" s="3">
        <v>70</v>
      </c>
      <c r="F19" s="3">
        <v>16.6</v>
      </c>
      <c r="G19" s="3">
        <v>3.76</v>
      </c>
      <c r="H19" s="3">
        <v>6.29</v>
      </c>
      <c r="I19" s="3">
        <v>128</v>
      </c>
      <c r="J19" s="3">
        <v>1.021</v>
      </c>
      <c r="K19" s="3">
        <v>116</v>
      </c>
      <c r="L19" s="3">
        <v>2008</v>
      </c>
    </row>
    <row r="20" ht="31.5" spans="2:12">
      <c r="B20" s="3"/>
      <c r="C20" s="3"/>
      <c r="D20" s="4" t="s">
        <v>32</v>
      </c>
      <c r="E20" s="3">
        <v>130</v>
      </c>
      <c r="F20" s="3">
        <v>2.72</v>
      </c>
      <c r="G20" s="3">
        <v>3.51</v>
      </c>
      <c r="H20" s="3">
        <v>15.66</v>
      </c>
      <c r="I20" s="3">
        <v>105.53</v>
      </c>
      <c r="J20" s="3">
        <v>4.35</v>
      </c>
      <c r="K20" s="3">
        <v>335</v>
      </c>
      <c r="L20" s="3">
        <v>2008</v>
      </c>
    </row>
    <row r="21" ht="15.75" spans="2:12">
      <c r="B21" s="3"/>
      <c r="C21" s="3"/>
      <c r="D21" s="4" t="s">
        <v>15</v>
      </c>
      <c r="E21" s="4">
        <v>180</v>
      </c>
      <c r="F21" s="4">
        <v>0.16</v>
      </c>
      <c r="G21" s="4">
        <v>0</v>
      </c>
      <c r="H21" s="4">
        <v>4.98</v>
      </c>
      <c r="I21" s="4">
        <v>20.5</v>
      </c>
      <c r="J21" s="4">
        <v>0.03</v>
      </c>
      <c r="K21" s="4">
        <v>431</v>
      </c>
      <c r="L21" s="4">
        <v>2008</v>
      </c>
    </row>
    <row r="22" ht="15.75" spans="2:12">
      <c r="B22" s="3"/>
      <c r="C22" s="3"/>
      <c r="D22" s="4" t="s">
        <v>33</v>
      </c>
      <c r="E22" s="4">
        <v>30</v>
      </c>
      <c r="F22" s="4">
        <v>1.92</v>
      </c>
      <c r="G22" s="4">
        <v>4.96</v>
      </c>
      <c r="H22" s="4">
        <v>12.55</v>
      </c>
      <c r="I22" s="4">
        <v>102.47</v>
      </c>
      <c r="J22" s="4">
        <v>0</v>
      </c>
      <c r="K22" s="4">
        <v>14</v>
      </c>
      <c r="L22" s="4">
        <v>2012</v>
      </c>
    </row>
    <row r="23" ht="15.75" spans="2:12">
      <c r="B23" s="3"/>
      <c r="C23" s="3" t="s">
        <v>34</v>
      </c>
      <c r="D23" s="3"/>
      <c r="E23" s="9">
        <f t="shared" ref="E23:J23" si="3">SUM(E19:E22)</f>
        <v>410</v>
      </c>
      <c r="F23" s="3">
        <f t="shared" si="3"/>
        <v>21.4</v>
      </c>
      <c r="G23" s="3">
        <f t="shared" si="3"/>
        <v>12.23</v>
      </c>
      <c r="H23" s="3">
        <f t="shared" si="3"/>
        <v>39.48</v>
      </c>
      <c r="I23" s="9">
        <f t="shared" si="3"/>
        <v>356.5</v>
      </c>
      <c r="J23" s="3">
        <f t="shared" si="3"/>
        <v>5.401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4">E23+E18+E11+E9</f>
        <v>1678</v>
      </c>
      <c r="F24" s="12">
        <f t="shared" si="4"/>
        <v>53.32</v>
      </c>
      <c r="G24" s="12">
        <f t="shared" si="4"/>
        <v>49.497</v>
      </c>
      <c r="H24" s="12">
        <f t="shared" si="4"/>
        <v>181.4426</v>
      </c>
      <c r="I24" s="11">
        <f t="shared" si="4"/>
        <v>1438.54</v>
      </c>
      <c r="J24" s="12">
        <f t="shared" si="4"/>
        <v>84.791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5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4"/>
  <sheetViews>
    <sheetView tabSelected="1" view="pageBreakPreview" zoomScaleNormal="100" workbookViewId="0">
      <selection activeCell="O4" sqref="O4"/>
    </sheetView>
  </sheetViews>
  <sheetFormatPr defaultColWidth="8.67619047619048" defaultRowHeight="15"/>
  <cols>
    <col min="2" max="2" width="9" style="1" customWidth="1"/>
    <col min="3" max="3" width="9.6" style="1" customWidth="1"/>
    <col min="4" max="4" width="15.4380952380952" style="1" customWidth="1"/>
    <col min="8" max="8" width="10.7142857142857" style="1" customWidth="1"/>
    <col min="12" max="12" width="12.1428571428571" style="1" customWidth="1"/>
  </cols>
  <sheetData>
    <row r="1" ht="29.85" customHeight="1" spans="10:12">
      <c r="J1" s="13" t="s">
        <v>117</v>
      </c>
      <c r="K1" s="13"/>
      <c r="L1" s="13"/>
    </row>
    <row r="2" ht="38.8" customHeight="1" spans="10:12">
      <c r="J2" s="13"/>
      <c r="K2" s="13"/>
      <c r="L2" s="13"/>
    </row>
    <row r="3" ht="23.85" customHeight="1" spans="6:6">
      <c r="F3" s="2" t="s">
        <v>118</v>
      </c>
    </row>
    <row r="4" ht="20.85" customHeight="1" spans="2:12">
      <c r="B4" s="3" t="s">
        <v>118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0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41" customHeight="1" spans="2:12">
      <c r="B6" s="3"/>
      <c r="C6" s="5" t="s">
        <v>13</v>
      </c>
      <c r="D6" s="6" t="s">
        <v>119</v>
      </c>
      <c r="E6" s="7">
        <v>180</v>
      </c>
      <c r="F6" s="7">
        <v>4.73</v>
      </c>
      <c r="G6" s="7">
        <v>5.66</v>
      </c>
      <c r="H6" s="7">
        <v>19.14</v>
      </c>
      <c r="I6" s="7">
        <v>147.17</v>
      </c>
      <c r="J6" s="7">
        <v>0.69</v>
      </c>
      <c r="K6" s="7">
        <v>189</v>
      </c>
      <c r="L6" s="7">
        <v>2008</v>
      </c>
    </row>
    <row r="7" ht="65" customHeight="1" spans="2:12">
      <c r="B7" s="3"/>
      <c r="C7" s="3"/>
      <c r="D7" s="6" t="s">
        <v>120</v>
      </c>
      <c r="E7" s="7">
        <v>180</v>
      </c>
      <c r="F7" s="7">
        <f>3.86+0.16</f>
        <v>4.02</v>
      </c>
      <c r="G7" s="7">
        <v>3.15</v>
      </c>
      <c r="H7" s="7">
        <f>14.83+4.98</f>
        <v>19.81</v>
      </c>
      <c r="I7" s="7">
        <f>104.02+20.5</f>
        <v>124.52</v>
      </c>
      <c r="J7" s="7">
        <f>0.57+0.03</f>
        <v>0.6</v>
      </c>
      <c r="K7" s="6" t="s">
        <v>121</v>
      </c>
      <c r="L7" s="7" t="s">
        <v>76</v>
      </c>
    </row>
    <row r="8" ht="47.25" spans="2:12">
      <c r="B8" s="3"/>
      <c r="C8" s="3"/>
      <c r="D8" s="6" t="s">
        <v>55</v>
      </c>
      <c r="E8" s="6" t="s">
        <v>84</v>
      </c>
      <c r="F8" s="8">
        <v>3.06</v>
      </c>
      <c r="G8" s="8">
        <v>6.01</v>
      </c>
      <c r="H8" s="8">
        <v>20.07</v>
      </c>
      <c r="I8" s="8">
        <v>146.64</v>
      </c>
      <c r="J8" s="8">
        <v>0</v>
      </c>
      <c r="K8" s="8">
        <v>14</v>
      </c>
      <c r="L8" s="8">
        <v>2008</v>
      </c>
    </row>
    <row r="9" ht="15.75" spans="2:12">
      <c r="B9" s="3"/>
      <c r="C9" s="3" t="s">
        <v>17</v>
      </c>
      <c r="D9" s="3"/>
      <c r="E9" s="9">
        <v>406</v>
      </c>
      <c r="F9" s="3">
        <f>SUM(F6:F8)</f>
        <v>11.81</v>
      </c>
      <c r="G9" s="3">
        <f>SUM(G6:G8)</f>
        <v>14.82</v>
      </c>
      <c r="H9" s="3">
        <f>SUM(H6:H8)</f>
        <v>59.02</v>
      </c>
      <c r="I9" s="9">
        <f>SUM(I6:I8)</f>
        <v>418.33</v>
      </c>
      <c r="J9" s="3">
        <f>SUM(J6:J8)</f>
        <v>1.29</v>
      </c>
      <c r="K9" s="3"/>
      <c r="L9" s="3"/>
    </row>
    <row r="10" ht="15.75" spans="2:12">
      <c r="B10" s="3"/>
      <c r="C10" s="3" t="s">
        <v>18</v>
      </c>
      <c r="D10" s="4" t="s">
        <v>58</v>
      </c>
      <c r="E10" s="3">
        <v>100</v>
      </c>
      <c r="F10" s="3">
        <v>0.35</v>
      </c>
      <c r="G10" s="3">
        <v>0.35</v>
      </c>
      <c r="H10" s="3">
        <v>8.62</v>
      </c>
      <c r="I10" s="4">
        <v>41.36</v>
      </c>
      <c r="J10" s="3">
        <v>8.8</v>
      </c>
      <c r="K10" s="3" t="s">
        <v>59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0">E10</f>
        <v>100</v>
      </c>
      <c r="F11" s="3">
        <f t="shared" si="0"/>
        <v>0.35</v>
      </c>
      <c r="G11" s="3">
        <f t="shared" si="0"/>
        <v>0.35</v>
      </c>
      <c r="H11" s="3">
        <f t="shared" si="0"/>
        <v>8.62</v>
      </c>
      <c r="I11" s="9">
        <f t="shared" si="0"/>
        <v>41.36</v>
      </c>
      <c r="J11" s="3">
        <f t="shared" si="0"/>
        <v>8.8</v>
      </c>
      <c r="K11" s="3"/>
      <c r="L11" s="3"/>
    </row>
    <row r="12" ht="47.25" spans="2:12">
      <c r="B12" s="3"/>
      <c r="C12" s="3" t="s">
        <v>21</v>
      </c>
      <c r="D12" s="6" t="s">
        <v>122</v>
      </c>
      <c r="E12" s="7">
        <v>180</v>
      </c>
      <c r="F12" s="7">
        <v>3.34</v>
      </c>
      <c r="G12" s="7">
        <v>3.57</v>
      </c>
      <c r="H12" s="7">
        <v>12.38</v>
      </c>
      <c r="I12" s="7">
        <v>102.1</v>
      </c>
      <c r="J12" s="7">
        <v>3.35</v>
      </c>
      <c r="K12" s="7">
        <v>110</v>
      </c>
      <c r="L12" s="7">
        <v>2008</v>
      </c>
    </row>
    <row r="13" ht="47.25" spans="2:12">
      <c r="B13" s="3"/>
      <c r="C13" s="3"/>
      <c r="D13" s="6" t="s">
        <v>123</v>
      </c>
      <c r="E13" s="7" t="s">
        <v>78</v>
      </c>
      <c r="F13" s="7">
        <v>11.49</v>
      </c>
      <c r="G13" s="7">
        <v>15.85</v>
      </c>
      <c r="H13" s="7">
        <v>19.12</v>
      </c>
      <c r="I13" s="7">
        <v>224.97</v>
      </c>
      <c r="J13" s="7">
        <v>0.33</v>
      </c>
      <c r="K13" s="7">
        <v>286</v>
      </c>
      <c r="L13" s="7">
        <v>2012</v>
      </c>
    </row>
    <row r="14" ht="31.5" spans="2:12">
      <c r="B14" s="3"/>
      <c r="C14" s="3"/>
      <c r="D14" s="4" t="s">
        <v>32</v>
      </c>
      <c r="E14" s="4">
        <v>130</v>
      </c>
      <c r="F14" s="4">
        <v>2.72</v>
      </c>
      <c r="G14" s="4">
        <v>3.51</v>
      </c>
      <c r="H14" s="4">
        <v>15.66</v>
      </c>
      <c r="I14" s="4">
        <v>105.53</v>
      </c>
      <c r="J14" s="4">
        <v>4.35</v>
      </c>
      <c r="K14" s="4">
        <v>335</v>
      </c>
      <c r="L14" s="4">
        <v>2008</v>
      </c>
    </row>
    <row r="15" ht="15.75" spans="2:12">
      <c r="B15" s="3"/>
      <c r="C15" s="3"/>
      <c r="D15" s="6" t="s">
        <v>89</v>
      </c>
      <c r="E15" s="8">
        <v>180</v>
      </c>
      <c r="F15" s="8">
        <v>0</v>
      </c>
      <c r="G15" s="8">
        <v>0</v>
      </c>
      <c r="H15" s="8">
        <v>12.74</v>
      </c>
      <c r="I15" s="8">
        <v>50.99</v>
      </c>
      <c r="J15" s="8">
        <v>0</v>
      </c>
      <c r="K15" s="8">
        <v>411</v>
      </c>
      <c r="L15" s="8">
        <v>2008</v>
      </c>
    </row>
    <row r="16" ht="31.5" spans="2:12">
      <c r="B16" s="3"/>
      <c r="C16" s="3"/>
      <c r="D16" s="6" t="s">
        <v>124</v>
      </c>
      <c r="E16" s="7">
        <v>38</v>
      </c>
      <c r="F16" s="7">
        <v>2.52</v>
      </c>
      <c r="G16" s="7">
        <v>0.33</v>
      </c>
      <c r="H16" s="7">
        <v>16.11</v>
      </c>
      <c r="I16" s="7">
        <v>77.5</v>
      </c>
      <c r="J16" s="7">
        <v>0</v>
      </c>
      <c r="K16" s="7">
        <v>10</v>
      </c>
      <c r="L16" s="7">
        <v>2008</v>
      </c>
    </row>
    <row r="17" ht="15.75" spans="2:12">
      <c r="B17" s="3"/>
      <c r="C17" s="3"/>
      <c r="D17" s="8"/>
      <c r="E17" s="3"/>
      <c r="F17" s="3"/>
      <c r="G17" s="3"/>
      <c r="H17" s="3"/>
      <c r="I17" s="3"/>
      <c r="J17" s="3"/>
      <c r="K17" s="3"/>
      <c r="L17" s="3"/>
    </row>
    <row r="18" ht="15.75" spans="2:12">
      <c r="B18" s="3"/>
      <c r="C18" s="3" t="s">
        <v>29</v>
      </c>
      <c r="D18" s="3"/>
      <c r="E18" s="9">
        <v>608</v>
      </c>
      <c r="F18" s="3">
        <f>SUM(F12:F17)</f>
        <v>20.07</v>
      </c>
      <c r="G18" s="3">
        <f>SUM(G12:G17)</f>
        <v>23.26</v>
      </c>
      <c r="H18" s="3">
        <f>SUM(H12:H17)</f>
        <v>76.01</v>
      </c>
      <c r="I18" s="9">
        <f>SUM(I12:I17)</f>
        <v>561.09</v>
      </c>
      <c r="J18" s="3">
        <f>SUM(J12:J17)</f>
        <v>8.03</v>
      </c>
      <c r="K18" s="3"/>
      <c r="L18" s="3"/>
    </row>
    <row r="19" ht="47.25" spans="2:12">
      <c r="B19" s="3"/>
      <c r="C19" s="3" t="s">
        <v>30</v>
      </c>
      <c r="D19" s="4" t="s">
        <v>87</v>
      </c>
      <c r="E19" s="3" t="s">
        <v>88</v>
      </c>
      <c r="F19" s="3">
        <v>6.52</v>
      </c>
      <c r="G19" s="3">
        <v>5.28</v>
      </c>
      <c r="H19" s="3">
        <v>27.35</v>
      </c>
      <c r="I19" s="3">
        <v>182.75</v>
      </c>
      <c r="J19" s="3">
        <v>0.03</v>
      </c>
      <c r="K19" s="3">
        <v>206</v>
      </c>
      <c r="L19" s="3">
        <v>2008</v>
      </c>
    </row>
    <row r="20" ht="15.75" spans="2:12">
      <c r="B20" s="3"/>
      <c r="C20" s="3"/>
      <c r="D20" s="3" t="s">
        <v>15</v>
      </c>
      <c r="E20" s="3">
        <v>180</v>
      </c>
      <c r="F20" s="3">
        <v>0.16</v>
      </c>
      <c r="G20" s="3">
        <v>0</v>
      </c>
      <c r="H20" s="3">
        <v>4.98</v>
      </c>
      <c r="I20" s="3">
        <v>20.5</v>
      </c>
      <c r="J20" s="3">
        <v>0.03</v>
      </c>
      <c r="K20" s="3">
        <v>431</v>
      </c>
      <c r="L20" s="3">
        <v>2008</v>
      </c>
    </row>
    <row r="21" ht="15.75" spans="2:12">
      <c r="B21" s="3"/>
      <c r="C21" s="3"/>
      <c r="D21" s="3" t="s">
        <v>90</v>
      </c>
      <c r="E21" s="3">
        <v>20</v>
      </c>
      <c r="F21" s="3">
        <v>1.49</v>
      </c>
      <c r="G21" s="3">
        <v>0.58</v>
      </c>
      <c r="H21" s="3">
        <v>9.72</v>
      </c>
      <c r="I21" s="3">
        <v>50.25</v>
      </c>
      <c r="J21" s="3">
        <v>0.03</v>
      </c>
      <c r="K21" s="3">
        <v>15</v>
      </c>
      <c r="L21" s="3">
        <v>2008</v>
      </c>
    </row>
    <row r="22" ht="15.75" spans="2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5.75" spans="2:12">
      <c r="B23" s="3"/>
      <c r="C23" s="3" t="s">
        <v>34</v>
      </c>
      <c r="D23" s="3"/>
      <c r="E23" s="9">
        <v>340</v>
      </c>
      <c r="F23" s="3">
        <f>SUM(F19:F22)</f>
        <v>8.17</v>
      </c>
      <c r="G23" s="3">
        <f>SUM(G19:G22)</f>
        <v>5.86</v>
      </c>
      <c r="H23" s="3">
        <f>SUM(H19:H22)</f>
        <v>42.05</v>
      </c>
      <c r="I23" s="9">
        <f>SUM(I19:I22)</f>
        <v>253.5</v>
      </c>
      <c r="J23" s="3">
        <f>SUM(J19:J22)</f>
        <v>0.09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1">E23+E18+E11+E9</f>
        <v>1454</v>
      </c>
      <c r="F24" s="12">
        <f t="shared" si="1"/>
        <v>40.4</v>
      </c>
      <c r="G24" s="12">
        <f t="shared" si="1"/>
        <v>44.29</v>
      </c>
      <c r="H24" s="12">
        <f t="shared" si="1"/>
        <v>185.7</v>
      </c>
      <c r="I24" s="11">
        <f t="shared" si="1"/>
        <v>1274.28</v>
      </c>
      <c r="J24" s="12">
        <f t="shared" si="1"/>
        <v>18.21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3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"/>
  <sheetViews>
    <sheetView view="pageBreakPreview" zoomScaleNormal="100" topLeftCell="A3" workbookViewId="0">
      <selection activeCell="R12" sqref="R12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9.45714285714286" style="1" customWidth="1"/>
    <col min="11" max="11" width="10.8571428571429"/>
    <col min="12" max="12" width="6.53333333333333" style="1" customWidth="1"/>
  </cols>
  <sheetData>
    <row r="1" ht="29.85" customHeight="1" spans="10:12">
      <c r="J1" s="17" t="s">
        <v>36</v>
      </c>
      <c r="K1" s="17"/>
      <c r="L1" s="17"/>
    </row>
    <row r="2" ht="38.8" customHeight="1" spans="10:12">
      <c r="J2" s="17"/>
      <c r="K2" s="17"/>
      <c r="L2" s="17"/>
    </row>
    <row r="3" ht="23.85" customHeight="1" spans="6:11">
      <c r="F3" s="2" t="s">
        <v>37</v>
      </c>
      <c r="K3" s="15">
        <v>46006</v>
      </c>
    </row>
    <row r="4" ht="20.85" customHeight="1" spans="2:12">
      <c r="B4" s="3" t="s">
        <v>37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5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36" customHeight="1" spans="2:12">
      <c r="B6" s="3"/>
      <c r="C6" s="5" t="s">
        <v>13</v>
      </c>
      <c r="D6" s="6" t="s">
        <v>38</v>
      </c>
      <c r="E6" s="7">
        <v>180</v>
      </c>
      <c r="F6" s="7">
        <v>5.16</v>
      </c>
      <c r="G6" s="7">
        <v>5.65</v>
      </c>
      <c r="H6" s="7">
        <v>18.34</v>
      </c>
      <c r="I6" s="7">
        <v>145.16</v>
      </c>
      <c r="J6" s="7">
        <v>0.68</v>
      </c>
      <c r="K6" s="7">
        <v>189</v>
      </c>
      <c r="L6" s="7">
        <v>2008</v>
      </c>
    </row>
    <row r="7" ht="66" customHeight="1" spans="2:12">
      <c r="B7" s="3"/>
      <c r="C7" s="3"/>
      <c r="D7" s="6" t="s">
        <v>39</v>
      </c>
      <c r="E7" s="8">
        <v>180</v>
      </c>
      <c r="F7" s="8">
        <f>4.13+0.16</f>
        <v>4.29</v>
      </c>
      <c r="G7" s="8">
        <v>3.38</v>
      </c>
      <c r="H7" s="8">
        <f>11.04+4.98</f>
        <v>16.02</v>
      </c>
      <c r="I7" s="8">
        <f>92.35+20.5</f>
        <v>112.85</v>
      </c>
      <c r="J7" s="8">
        <f>0.62+0.03</f>
        <v>0.65</v>
      </c>
      <c r="K7" s="8" t="s">
        <v>40</v>
      </c>
      <c r="L7" s="8">
        <v>2012</v>
      </c>
    </row>
    <row r="8" ht="63" spans="2:12">
      <c r="B8" s="3"/>
      <c r="C8" s="3"/>
      <c r="D8" s="6" t="s">
        <v>16</v>
      </c>
      <c r="E8" s="6" t="s">
        <v>41</v>
      </c>
      <c r="F8" s="8">
        <v>5.09</v>
      </c>
      <c r="G8" s="8">
        <v>7.63</v>
      </c>
      <c r="H8" s="8">
        <v>20.07</v>
      </c>
      <c r="I8" s="8">
        <v>169.77</v>
      </c>
      <c r="J8" s="8">
        <v>0.03</v>
      </c>
      <c r="K8" s="8">
        <v>13</v>
      </c>
      <c r="L8" s="8">
        <v>2008</v>
      </c>
    </row>
    <row r="9" ht="15.75" spans="2:12">
      <c r="B9" s="3"/>
      <c r="C9" s="3" t="s">
        <v>17</v>
      </c>
      <c r="D9" s="3"/>
      <c r="E9" s="9">
        <v>415</v>
      </c>
      <c r="F9" s="3">
        <f>SUM(F6:F8)</f>
        <v>14.54</v>
      </c>
      <c r="G9" s="3">
        <f>SUM(G6:G8)</f>
        <v>16.66</v>
      </c>
      <c r="H9" s="3">
        <f>SUM(H6:H8)</f>
        <v>54.43</v>
      </c>
      <c r="I9" s="9">
        <f>SUM(I6:I8)</f>
        <v>427.78</v>
      </c>
      <c r="J9" s="3">
        <f>SUM(J6:J8)</f>
        <v>1.36</v>
      </c>
      <c r="K9" s="3"/>
      <c r="L9" s="3"/>
    </row>
    <row r="10" ht="15.75" spans="2:12">
      <c r="B10" s="3"/>
      <c r="C10" s="3" t="s">
        <v>18</v>
      </c>
      <c r="D10" s="4" t="s">
        <v>42</v>
      </c>
      <c r="E10" s="3">
        <v>100</v>
      </c>
      <c r="F10" s="3">
        <v>1.5</v>
      </c>
      <c r="G10" s="3">
        <v>0.5</v>
      </c>
      <c r="H10" s="3">
        <v>21</v>
      </c>
      <c r="I10" s="4">
        <v>96</v>
      </c>
      <c r="J10" s="3">
        <v>10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0">E10</f>
        <v>100</v>
      </c>
      <c r="F11" s="3">
        <f t="shared" si="0"/>
        <v>1.5</v>
      </c>
      <c r="G11" s="3">
        <f t="shared" si="0"/>
        <v>0.5</v>
      </c>
      <c r="H11" s="3">
        <f t="shared" si="0"/>
        <v>21</v>
      </c>
      <c r="I11" s="9">
        <f t="shared" si="0"/>
        <v>96</v>
      </c>
      <c r="J11" s="3">
        <f t="shared" si="0"/>
        <v>10</v>
      </c>
      <c r="K11" s="3"/>
      <c r="L11" s="3"/>
    </row>
    <row r="12" ht="63" spans="2:12">
      <c r="B12" s="3"/>
      <c r="C12" s="3" t="s">
        <v>21</v>
      </c>
      <c r="D12" s="6" t="s">
        <v>43</v>
      </c>
      <c r="E12" s="8">
        <v>30</v>
      </c>
      <c r="F12" s="8">
        <v>0.2</v>
      </c>
      <c r="G12" s="8">
        <v>8.7</v>
      </c>
      <c r="H12" s="8">
        <v>1.9</v>
      </c>
      <c r="I12" s="8">
        <v>87.3</v>
      </c>
      <c r="J12" s="8">
        <v>0.6</v>
      </c>
      <c r="K12" s="6" t="s">
        <v>44</v>
      </c>
      <c r="L12" s="8">
        <v>2012</v>
      </c>
    </row>
    <row r="13" ht="47.25" spans="2:12">
      <c r="B13" s="3"/>
      <c r="C13" s="3"/>
      <c r="D13" s="6" t="s">
        <v>45</v>
      </c>
      <c r="E13" s="8">
        <v>180</v>
      </c>
      <c r="F13" s="8">
        <v>7.1</v>
      </c>
      <c r="G13" s="8">
        <v>0.59</v>
      </c>
      <c r="H13" s="8">
        <v>23</v>
      </c>
      <c r="I13" s="8">
        <v>125.86</v>
      </c>
      <c r="J13" s="8">
        <v>3.03</v>
      </c>
      <c r="K13" s="8">
        <v>99</v>
      </c>
      <c r="L13" s="8">
        <v>2008</v>
      </c>
    </row>
    <row r="14" ht="31.5" spans="2:12">
      <c r="B14" s="3"/>
      <c r="C14" s="3"/>
      <c r="D14" s="4" t="s">
        <v>46</v>
      </c>
      <c r="E14" s="4">
        <v>70</v>
      </c>
      <c r="F14" s="4">
        <v>12.6</v>
      </c>
      <c r="G14" s="4">
        <v>12.9</v>
      </c>
      <c r="H14" s="4">
        <v>11.55</v>
      </c>
      <c r="I14" s="4">
        <v>141.5</v>
      </c>
      <c r="J14" s="4">
        <v>0.6</v>
      </c>
      <c r="K14" s="4" t="s">
        <v>47</v>
      </c>
      <c r="L14" s="4">
        <v>2008</v>
      </c>
    </row>
    <row r="15" ht="63" spans="2:12">
      <c r="B15" s="3"/>
      <c r="C15" s="3"/>
      <c r="D15" s="6" t="s">
        <v>48</v>
      </c>
      <c r="E15" s="7">
        <v>130</v>
      </c>
      <c r="F15" s="7">
        <v>3.8</v>
      </c>
      <c r="G15" s="7">
        <v>4.96</v>
      </c>
      <c r="H15" s="7">
        <v>24.28</v>
      </c>
      <c r="I15" s="7">
        <v>157.05</v>
      </c>
      <c r="J15" s="7">
        <v>0</v>
      </c>
      <c r="K15" s="7">
        <v>205</v>
      </c>
      <c r="L15" s="7">
        <v>2012</v>
      </c>
    </row>
    <row r="16" ht="47.25" spans="2:14">
      <c r="B16" s="3"/>
      <c r="C16" s="3"/>
      <c r="D16" s="6" t="s">
        <v>49</v>
      </c>
      <c r="E16" s="7">
        <v>180</v>
      </c>
      <c r="F16" s="7">
        <v>0.13</v>
      </c>
      <c r="G16" s="7">
        <v>0.13</v>
      </c>
      <c r="H16" s="7">
        <v>9.99</v>
      </c>
      <c r="I16" s="7">
        <v>42.32</v>
      </c>
      <c r="J16" s="7">
        <v>1.41</v>
      </c>
      <c r="K16" s="7">
        <v>394</v>
      </c>
      <c r="L16" s="7">
        <v>2008</v>
      </c>
      <c r="N16" s="1"/>
    </row>
    <row r="17" ht="31.5" spans="2:12">
      <c r="B17" s="3"/>
      <c r="C17" s="3"/>
      <c r="D17" s="6" t="s">
        <v>28</v>
      </c>
      <c r="E17" s="7">
        <v>38</v>
      </c>
      <c r="F17" s="7">
        <v>2.52</v>
      </c>
      <c r="G17" s="7">
        <v>0.33</v>
      </c>
      <c r="H17" s="7">
        <v>16.11</v>
      </c>
      <c r="I17" s="7">
        <v>77.5</v>
      </c>
      <c r="J17" s="7">
        <v>0</v>
      </c>
      <c r="K17" s="7">
        <v>10</v>
      </c>
      <c r="L17" s="7">
        <v>2008</v>
      </c>
    </row>
    <row r="18" ht="15.75" spans="2:12">
      <c r="B18" s="3"/>
      <c r="C18" s="3" t="s">
        <v>29</v>
      </c>
      <c r="D18" s="3"/>
      <c r="E18" s="9">
        <f t="shared" ref="E18:J18" si="1">SUM(E12:E17)</f>
        <v>628</v>
      </c>
      <c r="F18" s="3">
        <f t="shared" si="1"/>
        <v>26.35</v>
      </c>
      <c r="G18" s="3">
        <f t="shared" si="1"/>
        <v>27.61</v>
      </c>
      <c r="H18" s="3">
        <f t="shared" si="1"/>
        <v>86.83</v>
      </c>
      <c r="I18" s="9">
        <f t="shared" si="1"/>
        <v>631.53</v>
      </c>
      <c r="J18" s="3">
        <f t="shared" si="1"/>
        <v>5.64</v>
      </c>
      <c r="K18" s="3"/>
      <c r="L18" s="3"/>
    </row>
    <row r="19" ht="31.5" spans="2:12">
      <c r="B19" s="3"/>
      <c r="C19" s="3" t="s">
        <v>30</v>
      </c>
      <c r="D19" s="4" t="s">
        <v>50</v>
      </c>
      <c r="E19" s="3" t="s">
        <v>51</v>
      </c>
      <c r="F19" s="3">
        <v>9.12</v>
      </c>
      <c r="G19" s="3">
        <v>8.12</v>
      </c>
      <c r="H19" s="3">
        <v>57.01</v>
      </c>
      <c r="I19" s="3">
        <v>332</v>
      </c>
      <c r="J19" s="3">
        <v>0.48</v>
      </c>
      <c r="K19" s="3">
        <v>116</v>
      </c>
      <c r="L19" s="3">
        <v>2008</v>
      </c>
    </row>
    <row r="20" ht="15.75" spans="2:12">
      <c r="B20" s="3"/>
      <c r="C20" s="3"/>
      <c r="D20" s="3" t="s">
        <v>15</v>
      </c>
      <c r="E20" s="3">
        <v>180</v>
      </c>
      <c r="F20" s="3">
        <v>0.16</v>
      </c>
      <c r="G20" s="3">
        <v>0</v>
      </c>
      <c r="H20" s="3">
        <v>4.98</v>
      </c>
      <c r="I20" s="3">
        <v>20.5</v>
      </c>
      <c r="J20" s="3">
        <v>0.03</v>
      </c>
      <c r="K20" s="3">
        <v>431</v>
      </c>
      <c r="L20" s="3">
        <v>2008</v>
      </c>
    </row>
    <row r="21" ht="15.75" spans="2:1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5.75" spans="2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5.75" spans="2:12">
      <c r="B23" s="3"/>
      <c r="C23" s="3" t="s">
        <v>34</v>
      </c>
      <c r="D23" s="3"/>
      <c r="E23" s="9">
        <v>325</v>
      </c>
      <c r="F23" s="3">
        <f>SUM(F19:F22)</f>
        <v>9.28</v>
      </c>
      <c r="G23" s="3">
        <f>SUM(G19:G22)</f>
        <v>8.12</v>
      </c>
      <c r="H23" s="3">
        <f>SUM(H19:H22)</f>
        <v>61.99</v>
      </c>
      <c r="I23" s="9">
        <f>SUM(I19:I22)</f>
        <v>352.5</v>
      </c>
      <c r="J23" s="3">
        <f>SUM(J19:J22)</f>
        <v>0.51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2">E23+E18+E11+E9</f>
        <v>1468</v>
      </c>
      <c r="F24" s="12">
        <f t="shared" si="2"/>
        <v>51.67</v>
      </c>
      <c r="G24" s="12">
        <f t="shared" si="2"/>
        <v>52.89</v>
      </c>
      <c r="H24" s="12">
        <f t="shared" si="2"/>
        <v>224.25</v>
      </c>
      <c r="I24" s="11">
        <f t="shared" si="2"/>
        <v>1507.81</v>
      </c>
      <c r="J24" s="12">
        <f t="shared" si="2"/>
        <v>17.51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64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"/>
  <sheetViews>
    <sheetView view="pageBreakPreview" zoomScaleNormal="100" topLeftCell="A2" workbookViewId="0">
      <selection activeCell="B4" sqref="B4:B5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10.1428571428571" style="1" customWidth="1"/>
    <col min="11" max="11" width="10.8571428571429"/>
    <col min="12" max="12" width="6.53333333333333" style="1" customWidth="1"/>
  </cols>
  <sheetData>
    <row r="1" ht="29.85" customHeight="1" spans="10:12">
      <c r="J1" s="17" t="s">
        <v>0</v>
      </c>
      <c r="K1" s="17"/>
      <c r="L1" s="17"/>
    </row>
    <row r="2" ht="38.8" customHeight="1" spans="10:12">
      <c r="J2" s="17"/>
      <c r="K2" s="17"/>
      <c r="L2" s="17"/>
    </row>
    <row r="3" ht="23.85" customHeight="1" spans="6:11">
      <c r="F3" s="2" t="s">
        <v>52</v>
      </c>
      <c r="K3" s="15">
        <v>46006</v>
      </c>
    </row>
    <row r="4" ht="20.85" customHeight="1" spans="2:12">
      <c r="B4" s="4" t="s">
        <v>52</v>
      </c>
      <c r="C4" s="4" t="s">
        <v>2</v>
      </c>
      <c r="D4" s="4" t="s">
        <v>3</v>
      </c>
      <c r="E4" s="4" t="s">
        <v>4</v>
      </c>
      <c r="F4" s="4" t="s">
        <v>5</v>
      </c>
      <c r="G4" s="4"/>
      <c r="H4" s="4"/>
      <c r="I4" s="4" t="s">
        <v>6</v>
      </c>
      <c r="J4" s="4" t="s">
        <v>7</v>
      </c>
      <c r="K4" s="4" t="s">
        <v>8</v>
      </c>
      <c r="L4" s="4" t="s">
        <v>9</v>
      </c>
    </row>
    <row r="5" ht="42" customHeight="1" spans="2:12">
      <c r="B5" s="4"/>
      <c r="C5" s="4"/>
      <c r="D5" s="4"/>
      <c r="E5" s="4"/>
      <c r="F5" s="4" t="s">
        <v>10</v>
      </c>
      <c r="G5" s="4" t="s">
        <v>11</v>
      </c>
      <c r="H5" s="4" t="s">
        <v>12</v>
      </c>
      <c r="I5" s="4"/>
      <c r="J5" s="4"/>
      <c r="K5" s="4"/>
      <c r="L5" s="4"/>
    </row>
    <row r="6" ht="33" customHeight="1" spans="2:12">
      <c r="B6" s="3"/>
      <c r="C6" s="19" t="s">
        <v>13</v>
      </c>
      <c r="D6" s="6" t="s">
        <v>53</v>
      </c>
      <c r="E6" s="8">
        <v>180</v>
      </c>
      <c r="F6" s="8">
        <v>10.87</v>
      </c>
      <c r="G6" s="8">
        <v>11.98</v>
      </c>
      <c r="H6" s="8">
        <v>6.55</v>
      </c>
      <c r="I6" s="8">
        <v>178.18</v>
      </c>
      <c r="J6" s="8">
        <v>0.68</v>
      </c>
      <c r="K6" s="8">
        <v>214</v>
      </c>
      <c r="L6" s="8">
        <v>2008</v>
      </c>
    </row>
    <row r="7" ht="47" customHeight="1" spans="2:12">
      <c r="B7" s="3"/>
      <c r="C7" s="3"/>
      <c r="D7" s="6" t="s">
        <v>54</v>
      </c>
      <c r="E7" s="8">
        <v>180</v>
      </c>
      <c r="F7" s="8">
        <f>3.31+0.16</f>
        <v>3.47</v>
      </c>
      <c r="G7" s="8">
        <v>2.74</v>
      </c>
      <c r="H7" s="8">
        <f>9.97+4.98</f>
        <v>14.95</v>
      </c>
      <c r="I7" s="8">
        <v>78.47</v>
      </c>
      <c r="J7" s="8">
        <v>0.66</v>
      </c>
      <c r="K7" s="8">
        <v>429</v>
      </c>
      <c r="L7" s="8">
        <v>2008</v>
      </c>
    </row>
    <row r="8" ht="47.25" spans="2:12">
      <c r="B8" s="3"/>
      <c r="C8" s="3"/>
      <c r="D8" s="6" t="s">
        <v>55</v>
      </c>
      <c r="E8" s="6" t="s">
        <v>56</v>
      </c>
      <c r="F8" s="8">
        <v>2.24</v>
      </c>
      <c r="G8" s="8">
        <v>5.78</v>
      </c>
      <c r="H8" s="8">
        <v>14.64</v>
      </c>
      <c r="I8" s="8">
        <f>119.55+20.5</f>
        <v>140.05</v>
      </c>
      <c r="J8" s="8">
        <v>0.03</v>
      </c>
      <c r="K8" s="8" t="s">
        <v>57</v>
      </c>
      <c r="L8" s="8">
        <v>2008</v>
      </c>
    </row>
    <row r="9" customHeight="1" spans="2:12">
      <c r="B9" s="3"/>
      <c r="C9" s="4" t="s">
        <v>17</v>
      </c>
      <c r="D9" s="4"/>
      <c r="E9" s="9">
        <v>400</v>
      </c>
      <c r="F9" s="4">
        <f>SUM(F6:F8)</f>
        <v>16.58</v>
      </c>
      <c r="G9" s="4">
        <f>SUM(G6:G8)</f>
        <v>20.5</v>
      </c>
      <c r="H9" s="4">
        <f>SUM(H6:H8)</f>
        <v>36.14</v>
      </c>
      <c r="I9" s="9">
        <f>SUM(I6:I8)</f>
        <v>396.7</v>
      </c>
      <c r="J9" s="4">
        <f>SUM(J6:J8)</f>
        <v>1.37</v>
      </c>
      <c r="K9" s="4"/>
      <c r="L9" s="4"/>
    </row>
    <row r="10" ht="31.5" spans="2:12">
      <c r="B10" s="3"/>
      <c r="C10" s="4" t="s">
        <v>18</v>
      </c>
      <c r="D10" s="4" t="s">
        <v>58</v>
      </c>
      <c r="E10" s="4">
        <v>100</v>
      </c>
      <c r="F10" s="4">
        <v>0.35</v>
      </c>
      <c r="G10" s="4">
        <v>0.35</v>
      </c>
      <c r="H10" s="4">
        <v>8.62</v>
      </c>
      <c r="I10" s="4">
        <v>41.36</v>
      </c>
      <c r="J10" s="4">
        <v>8.8</v>
      </c>
      <c r="K10" s="4" t="s">
        <v>59</v>
      </c>
      <c r="L10" s="4">
        <v>2008</v>
      </c>
    </row>
    <row r="11" customHeight="1" spans="2:12">
      <c r="B11" s="3"/>
      <c r="C11" s="20" t="s">
        <v>20</v>
      </c>
      <c r="D11" s="20"/>
      <c r="E11" s="9">
        <f t="shared" ref="E11:J11" si="0">E10</f>
        <v>100</v>
      </c>
      <c r="F11" s="4">
        <f t="shared" si="0"/>
        <v>0.35</v>
      </c>
      <c r="G11" s="4">
        <f t="shared" si="0"/>
        <v>0.35</v>
      </c>
      <c r="H11" s="4">
        <f t="shared" si="0"/>
        <v>8.62</v>
      </c>
      <c r="I11" s="9">
        <f t="shared" si="0"/>
        <v>41.36</v>
      </c>
      <c r="J11" s="4">
        <f t="shared" si="0"/>
        <v>8.8</v>
      </c>
      <c r="K11" s="4"/>
      <c r="L11" s="4"/>
    </row>
    <row r="12" ht="33" customHeight="1" spans="2:12">
      <c r="B12" s="3"/>
      <c r="C12" s="18" t="s">
        <v>21</v>
      </c>
      <c r="D12" s="6" t="s">
        <v>60</v>
      </c>
      <c r="E12" s="8">
        <v>50</v>
      </c>
      <c r="F12" s="8">
        <v>0.69</v>
      </c>
      <c r="G12" s="8">
        <v>2.96</v>
      </c>
      <c r="H12" s="8">
        <v>4.02</v>
      </c>
      <c r="I12" s="8">
        <v>45.31</v>
      </c>
      <c r="J12" s="8">
        <v>1.88</v>
      </c>
      <c r="K12" s="8">
        <v>33</v>
      </c>
      <c r="L12" s="8">
        <v>2012</v>
      </c>
    </row>
    <row r="13" ht="31.5" spans="2:12">
      <c r="B13" s="3"/>
      <c r="C13" s="3"/>
      <c r="D13" s="6" t="s">
        <v>61</v>
      </c>
      <c r="E13" s="8">
        <v>180</v>
      </c>
      <c r="F13" s="8">
        <v>5.5</v>
      </c>
      <c r="G13" s="8">
        <v>4.98</v>
      </c>
      <c r="H13" s="8">
        <v>10.81</v>
      </c>
      <c r="I13" s="8">
        <v>110.9</v>
      </c>
      <c r="J13" s="8">
        <v>12.66</v>
      </c>
      <c r="K13" s="6" t="s">
        <v>62</v>
      </c>
      <c r="L13" s="6" t="s">
        <v>63</v>
      </c>
    </row>
    <row r="14" ht="31.5" spans="2:12">
      <c r="B14" s="3"/>
      <c r="C14" s="3"/>
      <c r="D14" s="6" t="s">
        <v>64</v>
      </c>
      <c r="E14" s="8">
        <v>70</v>
      </c>
      <c r="F14" s="8">
        <v>8.83</v>
      </c>
      <c r="G14" s="8">
        <v>10.87</v>
      </c>
      <c r="H14" s="8">
        <v>13.54</v>
      </c>
      <c r="I14" s="8">
        <v>160.65</v>
      </c>
      <c r="J14" s="8">
        <v>9.36</v>
      </c>
      <c r="K14" s="8">
        <v>290</v>
      </c>
      <c r="L14" s="8">
        <v>2008</v>
      </c>
    </row>
    <row r="15" ht="47.25" spans="2:12">
      <c r="B15" s="3"/>
      <c r="C15" s="3"/>
      <c r="D15" s="6" t="s">
        <v>65</v>
      </c>
      <c r="E15" s="8">
        <v>130</v>
      </c>
      <c r="F15" s="8">
        <v>4.35</v>
      </c>
      <c r="G15" s="8">
        <v>5.64</v>
      </c>
      <c r="H15" s="8">
        <v>19.66</v>
      </c>
      <c r="I15" s="8">
        <v>146.72</v>
      </c>
      <c r="J15" s="8">
        <v>0</v>
      </c>
      <c r="K15" s="6" t="s">
        <v>66</v>
      </c>
      <c r="L15" s="6" t="s">
        <v>63</v>
      </c>
    </row>
    <row r="16" ht="47.25" spans="2:14">
      <c r="B16" s="3"/>
      <c r="C16" s="3"/>
      <c r="D16" s="6" t="s">
        <v>67</v>
      </c>
      <c r="E16" s="4">
        <v>180</v>
      </c>
      <c r="F16" s="4">
        <v>0.66</v>
      </c>
      <c r="G16" s="4">
        <v>0.027</v>
      </c>
      <c r="H16" s="4">
        <v>15.18</v>
      </c>
      <c r="I16" s="4">
        <v>78.32</v>
      </c>
      <c r="J16" s="4">
        <v>48</v>
      </c>
      <c r="K16" s="4">
        <v>441</v>
      </c>
      <c r="L16" s="4">
        <v>2008</v>
      </c>
      <c r="N16" s="1"/>
    </row>
    <row r="17" ht="15.75" spans="2:12">
      <c r="B17" s="3"/>
      <c r="C17" s="3"/>
      <c r="D17" s="6" t="s">
        <v>68</v>
      </c>
      <c r="E17" s="4">
        <v>38</v>
      </c>
      <c r="F17" s="4">
        <v>2.52</v>
      </c>
      <c r="G17" s="4">
        <v>0.33</v>
      </c>
      <c r="H17" s="4">
        <v>16.11</v>
      </c>
      <c r="I17" s="4">
        <v>77.5</v>
      </c>
      <c r="J17" s="4">
        <v>0</v>
      </c>
      <c r="K17" s="4">
        <v>10</v>
      </c>
      <c r="L17" s="4">
        <v>2008</v>
      </c>
    </row>
    <row r="18" customHeight="1" spans="2:12">
      <c r="B18" s="3"/>
      <c r="C18" s="4" t="s">
        <v>29</v>
      </c>
      <c r="D18" s="4"/>
      <c r="E18" s="9">
        <f t="shared" ref="E18:J18" si="1">SUM(E12:E17)</f>
        <v>648</v>
      </c>
      <c r="F18" s="4">
        <f t="shared" si="1"/>
        <v>22.55</v>
      </c>
      <c r="G18" s="4">
        <f t="shared" si="1"/>
        <v>24.807</v>
      </c>
      <c r="H18" s="4">
        <f t="shared" si="1"/>
        <v>79.32</v>
      </c>
      <c r="I18" s="9">
        <f t="shared" si="1"/>
        <v>619.4</v>
      </c>
      <c r="J18" s="4">
        <f t="shared" si="1"/>
        <v>71.9</v>
      </c>
      <c r="K18" s="4"/>
      <c r="L18" s="4"/>
    </row>
    <row r="19" ht="30" customHeight="1" spans="2:12">
      <c r="B19" s="3"/>
      <c r="C19" s="18" t="s">
        <v>30</v>
      </c>
      <c r="D19" s="6" t="s">
        <v>69</v>
      </c>
      <c r="E19" s="8">
        <v>60</v>
      </c>
      <c r="F19" s="8">
        <v>3.01</v>
      </c>
      <c r="G19" s="8">
        <v>2.84</v>
      </c>
      <c r="H19" s="8">
        <v>45.63</v>
      </c>
      <c r="I19" s="8">
        <v>212.01</v>
      </c>
      <c r="J19" s="8">
        <v>0.16</v>
      </c>
      <c r="K19" s="8">
        <v>453</v>
      </c>
      <c r="L19" s="8">
        <v>2012</v>
      </c>
    </row>
    <row r="20" ht="15.75" spans="2:12">
      <c r="B20" s="3"/>
      <c r="C20" s="3"/>
      <c r="D20" s="4" t="s">
        <v>15</v>
      </c>
      <c r="E20" s="4">
        <v>180</v>
      </c>
      <c r="F20" s="4">
        <v>0.16</v>
      </c>
      <c r="G20" s="4">
        <v>0</v>
      </c>
      <c r="H20" s="4">
        <v>4.98</v>
      </c>
      <c r="I20" s="4">
        <v>20.5</v>
      </c>
      <c r="J20" s="4">
        <v>0.03</v>
      </c>
      <c r="K20" s="4">
        <v>431</v>
      </c>
      <c r="L20" s="4">
        <v>2008</v>
      </c>
    </row>
    <row r="21" ht="15.75" spans="2:12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</row>
    <row r="22" ht="15.75" spans="2:12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</row>
    <row r="23" customHeight="1" spans="2:12">
      <c r="B23" s="3"/>
      <c r="C23" s="4" t="s">
        <v>34</v>
      </c>
      <c r="D23" s="4"/>
      <c r="E23" s="9">
        <v>325</v>
      </c>
      <c r="F23" s="4">
        <f>SUM(F19:F22)</f>
        <v>3.17</v>
      </c>
      <c r="G23" s="4">
        <f>SUM(G19:G22)</f>
        <v>2.84</v>
      </c>
      <c r="H23" s="4">
        <f>SUM(H19:H22)</f>
        <v>50.61</v>
      </c>
      <c r="I23" s="9">
        <f>SUM(I19:I22)</f>
        <v>232.51</v>
      </c>
      <c r="J23" s="4">
        <f>SUM(J19:J22)</f>
        <v>0.19</v>
      </c>
      <c r="K23" s="4"/>
      <c r="L23" s="4"/>
    </row>
    <row r="24" customHeight="1" spans="2:12">
      <c r="B24" s="4" t="s">
        <v>35</v>
      </c>
      <c r="C24" s="4"/>
      <c r="D24" s="4"/>
      <c r="E24" s="11">
        <f t="shared" ref="E24:J24" si="2">E23+E18+E11+E9</f>
        <v>1473</v>
      </c>
      <c r="F24" s="12">
        <f t="shared" si="2"/>
        <v>42.65</v>
      </c>
      <c r="G24" s="12">
        <f t="shared" si="2"/>
        <v>48.497</v>
      </c>
      <c r="H24" s="12">
        <f t="shared" si="2"/>
        <v>174.69</v>
      </c>
      <c r="I24" s="11">
        <f t="shared" si="2"/>
        <v>1289.97</v>
      </c>
      <c r="J24" s="12">
        <f t="shared" si="2"/>
        <v>82.26</v>
      </c>
      <c r="K24" s="4"/>
      <c r="L24" s="4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4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"/>
  <sheetViews>
    <sheetView view="pageBreakPreview" zoomScaleNormal="100" workbookViewId="0">
      <selection activeCell="G8" sqref="G8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9.45714285714286" style="1" customWidth="1"/>
    <col min="10" max="10" width="10.8571428571429"/>
    <col min="12" max="12" width="6.53333333333333" style="1" customWidth="1"/>
  </cols>
  <sheetData>
    <row r="1" ht="29.85" customHeight="1" spans="10:12">
      <c r="J1" s="17" t="s">
        <v>0</v>
      </c>
      <c r="K1" s="17"/>
      <c r="L1" s="17"/>
    </row>
    <row r="2" ht="38.8" customHeight="1" spans="10:12">
      <c r="J2" s="17"/>
      <c r="K2" s="17"/>
      <c r="L2" s="17"/>
    </row>
    <row r="3" ht="23.85" customHeight="1" spans="6:10">
      <c r="F3" s="2" t="s">
        <v>70</v>
      </c>
      <c r="J3" s="15">
        <v>46006</v>
      </c>
    </row>
    <row r="4" ht="20.85" customHeight="1" spans="2:12">
      <c r="B4" s="3" t="s">
        <v>70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4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31.5" spans="2:12">
      <c r="B6" s="3"/>
      <c r="C6" s="5" t="s">
        <v>13</v>
      </c>
      <c r="D6" s="6" t="s">
        <v>14</v>
      </c>
      <c r="E6" s="7">
        <v>200</v>
      </c>
      <c r="F6" s="7">
        <v>6.43</v>
      </c>
      <c r="G6" s="7">
        <v>6.68</v>
      </c>
      <c r="H6" s="7">
        <v>25.85</v>
      </c>
      <c r="I6" s="7">
        <v>190.17</v>
      </c>
      <c r="J6" s="7">
        <v>0.68</v>
      </c>
      <c r="K6" s="7">
        <v>189</v>
      </c>
      <c r="L6" s="7">
        <v>2008</v>
      </c>
    </row>
    <row r="7" ht="72" customHeight="1" spans="2:12">
      <c r="B7" s="3"/>
      <c r="C7" s="3"/>
      <c r="D7" s="6" t="s">
        <v>71</v>
      </c>
      <c r="E7" s="8">
        <v>180</v>
      </c>
      <c r="F7" s="8">
        <f>4.13+0.16</f>
        <v>4.29</v>
      </c>
      <c r="G7" s="8">
        <v>3.38</v>
      </c>
      <c r="H7" s="8">
        <f>11.04+4.98</f>
        <v>16.02</v>
      </c>
      <c r="I7" s="8">
        <f>92.35+20.5</f>
        <v>112.85</v>
      </c>
      <c r="J7" s="8">
        <f>0.62+0.03</f>
        <v>0.65</v>
      </c>
      <c r="K7" s="8" t="s">
        <v>40</v>
      </c>
      <c r="L7" s="8">
        <v>2012</v>
      </c>
    </row>
    <row r="8" ht="63" spans="2:12">
      <c r="B8" s="3"/>
      <c r="C8" s="3"/>
      <c r="D8" s="6" t="s">
        <v>16</v>
      </c>
      <c r="E8" s="6" t="s">
        <v>41</v>
      </c>
      <c r="F8" s="8">
        <v>5.09</v>
      </c>
      <c r="G8" s="8">
        <v>7.63</v>
      </c>
      <c r="H8" s="8">
        <v>20.07</v>
      </c>
      <c r="I8" s="8">
        <v>169.77</v>
      </c>
      <c r="J8" s="8">
        <v>0.03</v>
      </c>
      <c r="K8" s="8">
        <v>13</v>
      </c>
      <c r="L8" s="8">
        <v>2008</v>
      </c>
    </row>
    <row r="9" ht="15.75" spans="2:12">
      <c r="B9" s="3"/>
      <c r="C9" s="3" t="s">
        <v>17</v>
      </c>
      <c r="D9" s="3"/>
      <c r="E9" s="9">
        <v>435</v>
      </c>
      <c r="F9" s="3">
        <f>SUM(F6:F8)</f>
        <v>15.81</v>
      </c>
      <c r="G9" s="3">
        <f>SUM(G6:G8)</f>
        <v>17.69</v>
      </c>
      <c r="H9" s="3">
        <f>SUM(H6:H8)</f>
        <v>61.94</v>
      </c>
      <c r="I9" s="9">
        <f>SUM(I6:I8)</f>
        <v>472.79</v>
      </c>
      <c r="J9" s="3">
        <f>SUM(J6:J8)</f>
        <v>1.36</v>
      </c>
      <c r="K9" s="3"/>
      <c r="L9" s="3"/>
    </row>
    <row r="10" ht="31.5" spans="2:12">
      <c r="B10" s="3"/>
      <c r="C10" s="3" t="s">
        <v>18</v>
      </c>
      <c r="D10" s="4" t="s">
        <v>19</v>
      </c>
      <c r="E10" s="3">
        <v>100</v>
      </c>
      <c r="F10" s="3">
        <v>0.54</v>
      </c>
      <c r="G10" s="3">
        <v>0.36</v>
      </c>
      <c r="H10" s="3">
        <v>29.34</v>
      </c>
      <c r="I10" s="4">
        <v>126</v>
      </c>
      <c r="J10" s="3">
        <v>3.6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0">E10</f>
        <v>100</v>
      </c>
      <c r="F11" s="3">
        <f t="shared" si="0"/>
        <v>0.54</v>
      </c>
      <c r="G11" s="3">
        <f t="shared" si="0"/>
        <v>0.36</v>
      </c>
      <c r="H11" s="3">
        <f t="shared" si="0"/>
        <v>29.34</v>
      </c>
      <c r="I11" s="9">
        <f t="shared" si="0"/>
        <v>126</v>
      </c>
      <c r="J11" s="3">
        <f t="shared" si="0"/>
        <v>3.6</v>
      </c>
      <c r="K11" s="3"/>
      <c r="L11" s="3"/>
    </row>
    <row r="12" ht="78.75" spans="2:12">
      <c r="B12" s="3"/>
      <c r="C12" s="14" t="s">
        <v>21</v>
      </c>
      <c r="D12" s="6" t="s">
        <v>72</v>
      </c>
      <c r="E12" s="8">
        <v>50</v>
      </c>
      <c r="F12" s="8">
        <v>0.46</v>
      </c>
      <c r="G12" s="8">
        <v>2.49</v>
      </c>
      <c r="H12" s="8">
        <v>1.37</v>
      </c>
      <c r="I12" s="8">
        <v>30.57</v>
      </c>
      <c r="J12" s="8">
        <v>0.98</v>
      </c>
      <c r="K12" s="6" t="s">
        <v>73</v>
      </c>
      <c r="L12" s="8">
        <v>2012</v>
      </c>
    </row>
    <row r="13" ht="31.5" spans="2:12">
      <c r="B13" s="3"/>
      <c r="C13" s="3"/>
      <c r="D13" s="6" t="s">
        <v>74</v>
      </c>
      <c r="E13" s="7">
        <v>180</v>
      </c>
      <c r="F13" s="7">
        <v>4.82</v>
      </c>
      <c r="G13" s="7">
        <v>6.61</v>
      </c>
      <c r="H13" s="7">
        <v>13.21</v>
      </c>
      <c r="I13" s="7">
        <v>132.29</v>
      </c>
      <c r="J13" s="7">
        <v>11.16</v>
      </c>
      <c r="K13" s="7" t="s">
        <v>75</v>
      </c>
      <c r="L13" s="7" t="s">
        <v>76</v>
      </c>
    </row>
    <row r="14" ht="47.25" spans="2:12">
      <c r="B14" s="3"/>
      <c r="C14" s="3"/>
      <c r="D14" s="6" t="s">
        <v>77</v>
      </c>
      <c r="E14" s="6" t="s">
        <v>78</v>
      </c>
      <c r="F14" s="8">
        <v>12.27</v>
      </c>
      <c r="G14" s="8">
        <v>6.47</v>
      </c>
      <c r="H14" s="8">
        <v>18.19</v>
      </c>
      <c r="I14" s="8">
        <v>140.47</v>
      </c>
      <c r="J14" s="8">
        <v>0.6</v>
      </c>
      <c r="K14" s="6" t="s">
        <v>79</v>
      </c>
      <c r="L14" s="6" t="s">
        <v>63</v>
      </c>
    </row>
    <row r="15" ht="31.5" spans="2:12">
      <c r="B15" s="3"/>
      <c r="C15" s="3"/>
      <c r="D15" s="4" t="s">
        <v>32</v>
      </c>
      <c r="E15" s="4">
        <v>130</v>
      </c>
      <c r="F15" s="4">
        <v>2.72</v>
      </c>
      <c r="G15" s="4">
        <v>3.51</v>
      </c>
      <c r="H15" s="4">
        <v>15.66</v>
      </c>
      <c r="I15" s="4">
        <v>105.53</v>
      </c>
      <c r="J15" s="4">
        <v>4.35</v>
      </c>
      <c r="K15" s="4">
        <v>335</v>
      </c>
      <c r="L15" s="4">
        <v>2008</v>
      </c>
    </row>
    <row r="16" ht="47.25" spans="2:14">
      <c r="B16" s="3"/>
      <c r="C16" s="3"/>
      <c r="D16" s="6" t="s">
        <v>67</v>
      </c>
      <c r="E16" s="3">
        <v>180</v>
      </c>
      <c r="F16" s="3">
        <v>0.66</v>
      </c>
      <c r="G16" s="3">
        <v>0.027</v>
      </c>
      <c r="H16" s="3">
        <v>15.18</v>
      </c>
      <c r="I16" s="3">
        <v>78.32</v>
      </c>
      <c r="J16" s="3">
        <v>48</v>
      </c>
      <c r="K16" s="3">
        <v>441</v>
      </c>
      <c r="L16" s="3">
        <v>2008</v>
      </c>
      <c r="N16" s="1"/>
    </row>
    <row r="17" ht="15.75" spans="2:12">
      <c r="B17" s="3"/>
      <c r="C17" s="3"/>
      <c r="D17" s="6" t="s">
        <v>68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1">SUM(E12:E17)</f>
        <v>578</v>
      </c>
      <c r="F18" s="3">
        <f t="shared" si="1"/>
        <v>23.45</v>
      </c>
      <c r="G18" s="3">
        <f t="shared" si="1"/>
        <v>19.437</v>
      </c>
      <c r="H18" s="3">
        <f t="shared" si="1"/>
        <v>79.72</v>
      </c>
      <c r="I18" s="9">
        <f t="shared" si="1"/>
        <v>564.68</v>
      </c>
      <c r="J18" s="3">
        <f t="shared" si="1"/>
        <v>65.09</v>
      </c>
      <c r="K18" s="3"/>
      <c r="L18" s="3"/>
    </row>
    <row r="19" ht="60" customHeight="1" spans="2:12">
      <c r="B19" s="3"/>
      <c r="C19" s="18" t="s">
        <v>30</v>
      </c>
      <c r="D19" s="6" t="s">
        <v>80</v>
      </c>
      <c r="E19" s="7">
        <v>150</v>
      </c>
      <c r="F19" s="7">
        <v>19.46</v>
      </c>
      <c r="G19" s="7">
        <v>11.8</v>
      </c>
      <c r="H19" s="7">
        <v>28.26</v>
      </c>
      <c r="I19" s="7">
        <v>261.07</v>
      </c>
      <c r="J19" s="7">
        <v>0.23</v>
      </c>
      <c r="K19" s="7">
        <v>219</v>
      </c>
      <c r="L19" s="7">
        <v>2008</v>
      </c>
    </row>
    <row r="20" ht="15.75" spans="2:12">
      <c r="B20" s="3"/>
      <c r="C20" s="3"/>
      <c r="D20" s="3" t="s">
        <v>15</v>
      </c>
      <c r="E20" s="3">
        <v>180</v>
      </c>
      <c r="F20" s="3">
        <v>0.16</v>
      </c>
      <c r="G20" s="3">
        <v>0</v>
      </c>
      <c r="H20" s="3">
        <v>4.98</v>
      </c>
      <c r="I20" s="3">
        <v>20.5</v>
      </c>
      <c r="J20" s="3">
        <v>0.04</v>
      </c>
      <c r="K20" s="3">
        <v>431</v>
      </c>
      <c r="L20" s="3">
        <v>2008</v>
      </c>
    </row>
    <row r="21" ht="15.75" spans="2:1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5.75" spans="2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5.75" spans="2:12">
      <c r="B23" s="3"/>
      <c r="C23" s="3" t="s">
        <v>34</v>
      </c>
      <c r="D23" s="3"/>
      <c r="E23" s="9">
        <v>325</v>
      </c>
      <c r="F23" s="3">
        <f>SUM(F19:F22)</f>
        <v>19.62</v>
      </c>
      <c r="G23" s="3">
        <f>SUM(G19:G22)</f>
        <v>11.8</v>
      </c>
      <c r="H23" s="3">
        <f>SUM(H19:H22)</f>
        <v>33.24</v>
      </c>
      <c r="I23" s="9">
        <f>SUM(I19:I22)</f>
        <v>281.57</v>
      </c>
      <c r="J23" s="3">
        <f>SUM(J19:J22)</f>
        <v>0.27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2">E23+E18+E11+E9</f>
        <v>1438</v>
      </c>
      <c r="F24" s="12">
        <f t="shared" si="2"/>
        <v>59.42</v>
      </c>
      <c r="G24" s="12">
        <f t="shared" si="2"/>
        <v>49.287</v>
      </c>
      <c r="H24" s="12">
        <f t="shared" si="2"/>
        <v>204.24</v>
      </c>
      <c r="I24" s="11">
        <f t="shared" si="2"/>
        <v>1445.04</v>
      </c>
      <c r="J24" s="12">
        <f t="shared" si="2"/>
        <v>70.32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63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24"/>
  <sheetViews>
    <sheetView workbookViewId="0">
      <selection activeCell="B4" sqref="B4:B5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9.45714285714286" style="1" customWidth="1"/>
    <col min="10" max="10" width="10.8571428571429"/>
    <col min="12" max="12" width="6.53333333333333" style="1" customWidth="1"/>
  </cols>
  <sheetData>
    <row r="1" ht="29.85" customHeight="1" spans="10:12">
      <c r="J1" s="17" t="s">
        <v>36</v>
      </c>
      <c r="K1" s="17"/>
      <c r="L1" s="17"/>
    </row>
    <row r="2" ht="38.8" customHeight="1" spans="10:12">
      <c r="J2" s="17"/>
      <c r="K2" s="17"/>
      <c r="L2" s="17"/>
    </row>
    <row r="3" ht="23.85" customHeight="1" spans="6:10">
      <c r="F3" s="2" t="s">
        <v>81</v>
      </c>
      <c r="J3" s="15">
        <v>46006</v>
      </c>
    </row>
    <row r="4" ht="20.85" customHeight="1" spans="2:12">
      <c r="B4" s="3" t="s">
        <v>81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4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47.25" spans="2:12">
      <c r="B6" s="3"/>
      <c r="C6" s="5" t="s">
        <v>13</v>
      </c>
      <c r="D6" s="6" t="s">
        <v>82</v>
      </c>
      <c r="E6" s="7">
        <v>180</v>
      </c>
      <c r="F6" s="7">
        <v>6.24</v>
      </c>
      <c r="G6" s="7">
        <v>6.76</v>
      </c>
      <c r="H6" s="7">
        <v>21.33</v>
      </c>
      <c r="I6" s="7">
        <v>171.9</v>
      </c>
      <c r="J6" s="7">
        <v>0.68</v>
      </c>
      <c r="K6" s="7">
        <v>189</v>
      </c>
      <c r="L6" s="7">
        <v>2008</v>
      </c>
    </row>
    <row r="7" ht="27" customHeight="1" spans="2:12">
      <c r="B7" s="3"/>
      <c r="C7" s="3"/>
      <c r="D7" s="6" t="s">
        <v>83</v>
      </c>
      <c r="E7" s="7">
        <v>180</v>
      </c>
      <c r="F7" s="7">
        <v>0.16</v>
      </c>
      <c r="G7" s="7">
        <v>0</v>
      </c>
      <c r="H7" s="7">
        <v>4.98</v>
      </c>
      <c r="I7" s="7">
        <v>20.5</v>
      </c>
      <c r="J7" s="7">
        <v>0.03</v>
      </c>
      <c r="K7" s="7">
        <v>431</v>
      </c>
      <c r="L7" s="7">
        <v>2008</v>
      </c>
    </row>
    <row r="8" ht="47.25" spans="2:12">
      <c r="B8" s="3"/>
      <c r="C8" s="3"/>
      <c r="D8" s="6" t="s">
        <v>55</v>
      </c>
      <c r="E8" s="6" t="s">
        <v>84</v>
      </c>
      <c r="F8" s="8">
        <v>3.06</v>
      </c>
      <c r="G8" s="8">
        <v>6.01</v>
      </c>
      <c r="H8" s="8">
        <v>20.07</v>
      </c>
      <c r="I8" s="8">
        <v>146.64</v>
      </c>
      <c r="J8" s="8">
        <v>0</v>
      </c>
      <c r="K8" s="8">
        <v>14</v>
      </c>
      <c r="L8" s="8">
        <v>2008</v>
      </c>
    </row>
    <row r="9" ht="15.75" spans="2:12">
      <c r="B9" s="3"/>
      <c r="C9" s="3" t="s">
        <v>17</v>
      </c>
      <c r="D9" s="3"/>
      <c r="E9" s="9">
        <v>406</v>
      </c>
      <c r="F9" s="3">
        <f>SUM(F6:F8)</f>
        <v>9.46</v>
      </c>
      <c r="G9" s="3">
        <f>SUM(G6:G8)</f>
        <v>12.77</v>
      </c>
      <c r="H9" s="3">
        <f>SUM(H6:H8)</f>
        <v>46.38</v>
      </c>
      <c r="I9" s="9">
        <f>SUM(I6:I8)</f>
        <v>339.04</v>
      </c>
      <c r="J9" s="3">
        <f>SUM(J6:J8)</f>
        <v>0.71</v>
      </c>
      <c r="K9" s="3"/>
      <c r="L9" s="3"/>
    </row>
    <row r="10" ht="19.4" customHeight="1" spans="2:12">
      <c r="B10" s="3"/>
      <c r="C10" s="14" t="s">
        <v>18</v>
      </c>
      <c r="D10" s="4" t="s">
        <v>58</v>
      </c>
      <c r="E10" s="3">
        <v>100</v>
      </c>
      <c r="F10" s="3">
        <v>0.35</v>
      </c>
      <c r="G10" s="3">
        <v>0.35</v>
      </c>
      <c r="H10" s="3">
        <v>8.62</v>
      </c>
      <c r="I10" s="4">
        <v>41.36</v>
      </c>
      <c r="J10" s="3">
        <v>8.8</v>
      </c>
      <c r="K10" s="3" t="s">
        <v>59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0">E10</f>
        <v>100</v>
      </c>
      <c r="F11" s="3">
        <f t="shared" si="0"/>
        <v>0.35</v>
      </c>
      <c r="G11" s="3">
        <f t="shared" si="0"/>
        <v>0.35</v>
      </c>
      <c r="H11" s="3">
        <f t="shared" si="0"/>
        <v>8.62</v>
      </c>
      <c r="I11" s="9">
        <f t="shared" si="0"/>
        <v>41.36</v>
      </c>
      <c r="J11" s="3">
        <f t="shared" si="0"/>
        <v>8.8</v>
      </c>
      <c r="K11" s="3"/>
      <c r="L11" s="3"/>
    </row>
    <row r="12" ht="31.5" spans="2:12">
      <c r="B12" s="3"/>
      <c r="C12" s="14" t="s">
        <v>21</v>
      </c>
      <c r="D12" s="6" t="s">
        <v>60</v>
      </c>
      <c r="E12" s="7">
        <v>50</v>
      </c>
      <c r="F12" s="7">
        <v>0.69</v>
      </c>
      <c r="G12" s="7">
        <v>2.96</v>
      </c>
      <c r="H12" s="7">
        <v>4.02</v>
      </c>
      <c r="I12" s="7">
        <v>45.31</v>
      </c>
      <c r="J12" s="7">
        <v>1.88</v>
      </c>
      <c r="K12" s="7">
        <v>33</v>
      </c>
      <c r="L12" s="7">
        <v>2012</v>
      </c>
    </row>
    <row r="13" ht="47.25" spans="2:12">
      <c r="B13" s="3"/>
      <c r="C13" s="3"/>
      <c r="D13" s="6" t="s">
        <v>85</v>
      </c>
      <c r="E13" s="7">
        <v>180</v>
      </c>
      <c r="F13" s="7">
        <v>4.31</v>
      </c>
      <c r="G13" s="7">
        <v>6.17</v>
      </c>
      <c r="H13" s="7">
        <v>7.06</v>
      </c>
      <c r="I13" s="7">
        <v>101.25</v>
      </c>
      <c r="J13" s="7">
        <v>0</v>
      </c>
      <c r="K13" s="7">
        <v>115</v>
      </c>
      <c r="L13" s="7">
        <v>2008</v>
      </c>
    </row>
    <row r="14" ht="31.5" spans="2:12">
      <c r="B14" s="3"/>
      <c r="C14" s="3"/>
      <c r="D14" s="6" t="s">
        <v>86</v>
      </c>
      <c r="E14" s="7">
        <v>200</v>
      </c>
      <c r="F14" s="7">
        <v>14.76</v>
      </c>
      <c r="G14" s="7">
        <v>15.87</v>
      </c>
      <c r="H14" s="7">
        <v>19.96</v>
      </c>
      <c r="I14" s="7">
        <v>281.78</v>
      </c>
      <c r="J14" s="7">
        <v>9.69</v>
      </c>
      <c r="K14" s="7">
        <v>299</v>
      </c>
      <c r="L14" s="7">
        <v>2008</v>
      </c>
    </row>
    <row r="15" ht="30" spans="2:12">
      <c r="B15" s="3"/>
      <c r="C15" s="3"/>
      <c r="D15" s="8" t="s">
        <v>27</v>
      </c>
      <c r="E15" s="3">
        <v>180</v>
      </c>
      <c r="F15" s="3">
        <v>0.66</v>
      </c>
      <c r="G15" s="3">
        <v>0.027</v>
      </c>
      <c r="H15" s="3">
        <v>15.18</v>
      </c>
      <c r="I15" s="3">
        <v>78.32</v>
      </c>
      <c r="J15" s="3">
        <v>48</v>
      </c>
      <c r="K15" s="3">
        <v>441</v>
      </c>
      <c r="L15" s="3">
        <v>2008</v>
      </c>
    </row>
    <row r="16" ht="31.5" spans="2:15">
      <c r="B16" s="3"/>
      <c r="C16" s="3"/>
      <c r="D16" s="6" t="s">
        <v>28</v>
      </c>
      <c r="E16" s="3">
        <v>38</v>
      </c>
      <c r="F16" s="3">
        <v>2.52</v>
      </c>
      <c r="G16" s="3">
        <v>0.33</v>
      </c>
      <c r="H16" s="3">
        <v>16.11</v>
      </c>
      <c r="I16" s="3">
        <v>77.5</v>
      </c>
      <c r="J16" s="3">
        <v>0</v>
      </c>
      <c r="K16" s="3">
        <v>10</v>
      </c>
      <c r="L16" s="3">
        <v>2008</v>
      </c>
      <c r="O16" s="1"/>
    </row>
    <row r="17" ht="15.75" spans="2:12">
      <c r="B17" s="3"/>
      <c r="C17" s="3"/>
      <c r="D17" s="8"/>
      <c r="E17" s="3"/>
      <c r="F17" s="3"/>
      <c r="G17" s="3"/>
      <c r="H17" s="3"/>
      <c r="I17" s="3"/>
      <c r="J17" s="3"/>
      <c r="K17" s="3"/>
      <c r="L17" s="3"/>
    </row>
    <row r="18" ht="15.75" spans="2:12">
      <c r="B18" s="3"/>
      <c r="C18" s="3" t="s">
        <v>29</v>
      </c>
      <c r="D18" s="3"/>
      <c r="E18" s="9">
        <v>608</v>
      </c>
      <c r="F18" s="3">
        <f>SUM(F12:F17)</f>
        <v>22.94</v>
      </c>
      <c r="G18" s="3">
        <f>SUM(G12:G17)</f>
        <v>25.357</v>
      </c>
      <c r="H18" s="3">
        <f>SUM(H12:H17)</f>
        <v>62.33</v>
      </c>
      <c r="I18" s="9">
        <f>SUM(I12:I17)</f>
        <v>584.16</v>
      </c>
      <c r="J18" s="3">
        <f>SUM(J12:J17)</f>
        <v>59.57</v>
      </c>
      <c r="K18" s="3"/>
      <c r="L18" s="3"/>
    </row>
    <row r="19" ht="47.25" spans="2:12">
      <c r="B19" s="3"/>
      <c r="C19" s="14" t="s">
        <v>30</v>
      </c>
      <c r="D19" s="4" t="s">
        <v>87</v>
      </c>
      <c r="E19" s="3" t="s">
        <v>88</v>
      </c>
      <c r="F19" s="3">
        <v>6.52</v>
      </c>
      <c r="G19" s="3">
        <v>5.28</v>
      </c>
      <c r="H19" s="3">
        <v>27.35</v>
      </c>
      <c r="I19" s="3">
        <v>182.75</v>
      </c>
      <c r="J19" s="3">
        <v>0.03</v>
      </c>
      <c r="K19" s="3">
        <v>206</v>
      </c>
      <c r="L19" s="3">
        <v>2008</v>
      </c>
    </row>
    <row r="20" ht="15.75" spans="2:12">
      <c r="B20" s="3"/>
      <c r="C20" s="3"/>
      <c r="D20" s="6" t="s">
        <v>89</v>
      </c>
      <c r="E20" s="8">
        <v>180</v>
      </c>
      <c r="F20" s="8">
        <v>0</v>
      </c>
      <c r="G20" s="8">
        <v>0</v>
      </c>
      <c r="H20" s="8">
        <v>12.74</v>
      </c>
      <c r="I20" s="8">
        <v>50.99</v>
      </c>
      <c r="J20" s="8">
        <v>0</v>
      </c>
      <c r="K20" s="8">
        <v>411</v>
      </c>
      <c r="L20" s="8">
        <v>2008</v>
      </c>
    </row>
    <row r="21" ht="15.75" spans="2:12">
      <c r="B21" s="3"/>
      <c r="C21" s="3"/>
      <c r="D21" s="3" t="s">
        <v>90</v>
      </c>
      <c r="E21" s="3">
        <v>20</v>
      </c>
      <c r="F21" s="3">
        <v>1.49</v>
      </c>
      <c r="G21" s="3">
        <v>0.58</v>
      </c>
      <c r="H21" s="3">
        <v>9.72</v>
      </c>
      <c r="I21" s="3">
        <v>50.25</v>
      </c>
      <c r="J21" s="3">
        <v>0.03</v>
      </c>
      <c r="K21" s="3">
        <v>15</v>
      </c>
      <c r="L21" s="3">
        <v>2008</v>
      </c>
    </row>
    <row r="22" ht="15.75" spans="2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5.75" spans="2:12">
      <c r="B23" s="3"/>
      <c r="C23" s="3" t="s">
        <v>34</v>
      </c>
      <c r="D23" s="3"/>
      <c r="E23" s="9">
        <v>340</v>
      </c>
      <c r="F23" s="3">
        <f>SUM(F19:F22)</f>
        <v>8.01</v>
      </c>
      <c r="G23" s="3">
        <f>SUM(G19:G22)</f>
        <v>5.86</v>
      </c>
      <c r="H23" s="3">
        <f>SUM(H19:H22)</f>
        <v>49.81</v>
      </c>
      <c r="I23" s="9">
        <f>SUM(I19:I22)</f>
        <v>283.99</v>
      </c>
      <c r="J23" s="3">
        <f>SUM(J19:J22)</f>
        <v>0.06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1">E23+E18+E11+E9</f>
        <v>1454</v>
      </c>
      <c r="F24" s="12">
        <f t="shared" si="1"/>
        <v>40.76</v>
      </c>
      <c r="G24" s="12">
        <f t="shared" si="1"/>
        <v>44.337</v>
      </c>
      <c r="H24" s="12">
        <f t="shared" si="1"/>
        <v>167.14</v>
      </c>
      <c r="I24" s="11">
        <f t="shared" si="1"/>
        <v>1248.55</v>
      </c>
      <c r="J24" s="12">
        <f t="shared" si="1"/>
        <v>69.14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6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J4" sqref="J4:J5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9.45714285714286" style="1" customWidth="1"/>
    <col min="9" max="9" width="10.8571428571429"/>
    <col min="12" max="12" width="6.53333333333333" style="1" customWidth="1"/>
  </cols>
  <sheetData>
    <row r="1" ht="29.85" customHeight="1" spans="1:12">
      <c r="A1" s="1"/>
      <c r="J1" s="17" t="s">
        <v>36</v>
      </c>
      <c r="K1" s="17"/>
      <c r="L1" s="17"/>
    </row>
    <row r="2" ht="38.8" customHeight="1" spans="10:12">
      <c r="J2" s="17"/>
      <c r="K2" s="17"/>
      <c r="L2" s="17"/>
    </row>
    <row r="3" ht="23.85" customHeight="1" spans="6:9">
      <c r="F3" s="2" t="s">
        <v>91</v>
      </c>
      <c r="I3" s="15">
        <v>46006</v>
      </c>
    </row>
    <row r="4" ht="20.85" customHeight="1" spans="2:12">
      <c r="B4" s="3" t="s">
        <v>91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7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41" customHeight="1" spans="2:12">
      <c r="B6" s="3"/>
      <c r="C6" s="5" t="s">
        <v>13</v>
      </c>
      <c r="D6" s="6" t="s">
        <v>92</v>
      </c>
      <c r="E6" s="8">
        <v>200</v>
      </c>
      <c r="F6" s="8">
        <v>5.94</v>
      </c>
      <c r="G6" s="8">
        <v>6.01</v>
      </c>
      <c r="H6" s="8">
        <v>23.23</v>
      </c>
      <c r="I6" s="8">
        <v>171.73</v>
      </c>
      <c r="J6" s="8">
        <v>0.72</v>
      </c>
      <c r="K6" s="8">
        <v>83</v>
      </c>
      <c r="L6" s="8">
        <v>2008</v>
      </c>
    </row>
    <row r="7" ht="67" customHeight="1" spans="2:12">
      <c r="B7" s="3"/>
      <c r="C7" s="3"/>
      <c r="D7" s="6" t="s">
        <v>93</v>
      </c>
      <c r="E7" s="7">
        <v>180</v>
      </c>
      <c r="F7" s="7">
        <f>3.86+0.16</f>
        <v>4.02</v>
      </c>
      <c r="G7" s="7">
        <v>3.15</v>
      </c>
      <c r="H7" s="7">
        <f>14.83+4.98</f>
        <v>19.81</v>
      </c>
      <c r="I7" s="7">
        <v>104.02</v>
      </c>
      <c r="J7" s="7">
        <v>0.57</v>
      </c>
      <c r="K7" s="7">
        <v>395</v>
      </c>
      <c r="L7" s="7">
        <v>2012</v>
      </c>
    </row>
    <row r="8" ht="15.75" spans="2:12">
      <c r="B8" s="3"/>
      <c r="C8" s="3"/>
      <c r="D8" s="3" t="s">
        <v>33</v>
      </c>
      <c r="E8" s="3">
        <v>30</v>
      </c>
      <c r="F8" s="3">
        <v>1.92</v>
      </c>
      <c r="G8" s="3">
        <v>4.96</v>
      </c>
      <c r="H8" s="3">
        <v>12.55</v>
      </c>
      <c r="I8" s="3">
        <f>102.47+20.5</f>
        <v>122.97</v>
      </c>
      <c r="J8" s="3">
        <v>0.04</v>
      </c>
      <c r="K8" s="3" t="s">
        <v>57</v>
      </c>
      <c r="L8" s="3">
        <v>2012</v>
      </c>
    </row>
    <row r="9" ht="15.75" spans="2:12">
      <c r="B9" s="3"/>
      <c r="C9" s="3" t="s">
        <v>17</v>
      </c>
      <c r="D9" s="3"/>
      <c r="E9" s="9">
        <f t="shared" ref="E9:J9" si="0">SUM(E6:E8)</f>
        <v>410</v>
      </c>
      <c r="F9" s="3">
        <f t="shared" si="0"/>
        <v>11.88</v>
      </c>
      <c r="G9" s="3">
        <f t="shared" si="0"/>
        <v>14.12</v>
      </c>
      <c r="H9" s="3">
        <f t="shared" si="0"/>
        <v>55.59</v>
      </c>
      <c r="I9" s="9">
        <f t="shared" si="0"/>
        <v>398.72</v>
      </c>
      <c r="J9" s="3">
        <f t="shared" si="0"/>
        <v>1.33</v>
      </c>
      <c r="K9" s="3"/>
      <c r="L9" s="3"/>
    </row>
    <row r="10" ht="31.5" spans="2:12">
      <c r="B10" s="3"/>
      <c r="C10" s="14" t="s">
        <v>18</v>
      </c>
      <c r="D10" s="4" t="s">
        <v>19</v>
      </c>
      <c r="E10" s="3">
        <v>180</v>
      </c>
      <c r="F10" s="3">
        <v>0.54</v>
      </c>
      <c r="G10" s="3">
        <v>0.36</v>
      </c>
      <c r="H10" s="3">
        <v>29.34</v>
      </c>
      <c r="I10" s="4">
        <v>126</v>
      </c>
      <c r="J10" s="3">
        <v>3.6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1">E10</f>
        <v>180</v>
      </c>
      <c r="F11" s="3">
        <f t="shared" si="1"/>
        <v>0.54</v>
      </c>
      <c r="G11" s="3">
        <f t="shared" si="1"/>
        <v>0.36</v>
      </c>
      <c r="H11" s="3">
        <f t="shared" si="1"/>
        <v>29.34</v>
      </c>
      <c r="I11" s="9">
        <f t="shared" si="1"/>
        <v>126</v>
      </c>
      <c r="J11" s="3">
        <f t="shared" si="1"/>
        <v>3.6</v>
      </c>
      <c r="K11" s="3"/>
      <c r="L11" s="3"/>
    </row>
    <row r="12" ht="31.5" spans="2:12">
      <c r="B12" s="3"/>
      <c r="C12" s="14" t="s">
        <v>21</v>
      </c>
      <c r="D12" s="6" t="s">
        <v>94</v>
      </c>
      <c r="E12" s="8">
        <v>50</v>
      </c>
      <c r="F12" s="8">
        <v>0.43</v>
      </c>
      <c r="G12" s="8">
        <v>0.36</v>
      </c>
      <c r="H12" s="8">
        <v>2.26</v>
      </c>
      <c r="I12" s="8">
        <v>38.4</v>
      </c>
      <c r="J12" s="8">
        <v>4.08</v>
      </c>
      <c r="K12" s="6" t="s">
        <v>44</v>
      </c>
      <c r="L12" s="8">
        <v>2012</v>
      </c>
    </row>
    <row r="13" ht="47.25" spans="2:12">
      <c r="B13" s="3"/>
      <c r="C13" s="3"/>
      <c r="D13" s="6" t="s">
        <v>95</v>
      </c>
      <c r="E13" s="7">
        <v>180</v>
      </c>
      <c r="F13" s="7">
        <v>1.98</v>
      </c>
      <c r="G13" s="7">
        <v>1.65</v>
      </c>
      <c r="H13" s="7">
        <v>11.64</v>
      </c>
      <c r="I13" s="7">
        <v>70.31</v>
      </c>
      <c r="J13" s="7">
        <v>4.37</v>
      </c>
      <c r="K13" s="7">
        <v>89</v>
      </c>
      <c r="L13" s="7">
        <v>2008</v>
      </c>
    </row>
    <row r="14" ht="15.75" spans="2:12">
      <c r="B14" s="3"/>
      <c r="C14" s="3"/>
      <c r="D14" s="7" t="s">
        <v>96</v>
      </c>
      <c r="E14" s="7">
        <v>70</v>
      </c>
      <c r="F14" s="7">
        <v>9.81</v>
      </c>
      <c r="G14" s="7">
        <v>9.25</v>
      </c>
      <c r="H14" s="7">
        <v>4.16</v>
      </c>
      <c r="I14" s="7">
        <v>139.13</v>
      </c>
      <c r="J14" s="7">
        <v>0.7</v>
      </c>
      <c r="K14" s="7">
        <v>259</v>
      </c>
      <c r="L14" s="7">
        <v>2008</v>
      </c>
    </row>
    <row r="15" ht="47.25" spans="2:12">
      <c r="B15" s="3"/>
      <c r="C15" s="3"/>
      <c r="D15" s="6" t="s">
        <v>65</v>
      </c>
      <c r="E15" s="7">
        <v>130</v>
      </c>
      <c r="F15" s="7">
        <v>4.35</v>
      </c>
      <c r="G15" s="7">
        <v>5.64</v>
      </c>
      <c r="H15" s="7">
        <v>19.66</v>
      </c>
      <c r="I15" s="7">
        <v>146.72</v>
      </c>
      <c r="J15" s="7">
        <v>0</v>
      </c>
      <c r="K15" s="7" t="s">
        <v>66</v>
      </c>
      <c r="L15" s="7" t="s">
        <v>63</v>
      </c>
    </row>
    <row r="16" ht="30" spans="2:12">
      <c r="B16" s="3"/>
      <c r="C16" s="3"/>
      <c r="D16" s="8" t="s">
        <v>27</v>
      </c>
      <c r="E16" s="3">
        <v>180</v>
      </c>
      <c r="F16" s="3">
        <v>0.66</v>
      </c>
      <c r="G16" s="3">
        <v>0.027</v>
      </c>
      <c r="H16" s="3">
        <v>15.18</v>
      </c>
      <c r="I16" s="3">
        <v>78.32</v>
      </c>
      <c r="J16" s="3">
        <v>48</v>
      </c>
      <c r="K16" s="3">
        <v>441</v>
      </c>
      <c r="L16" s="3">
        <v>2008</v>
      </c>
    </row>
    <row r="17" ht="31.5" spans="2:12">
      <c r="B17" s="3"/>
      <c r="C17" s="3"/>
      <c r="D17" s="6" t="s">
        <v>28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2">SUM(E12:E17)</f>
        <v>648</v>
      </c>
      <c r="F18" s="3">
        <f t="shared" si="2"/>
        <v>19.75</v>
      </c>
      <c r="G18" s="3">
        <f t="shared" si="2"/>
        <v>17.257</v>
      </c>
      <c r="H18" s="3">
        <f t="shared" si="2"/>
        <v>69.01</v>
      </c>
      <c r="I18" s="9">
        <f t="shared" si="2"/>
        <v>550.38</v>
      </c>
      <c r="J18" s="3">
        <f t="shared" si="2"/>
        <v>57.15</v>
      </c>
      <c r="K18" s="3"/>
      <c r="L18" s="3"/>
    </row>
    <row r="19" ht="31.5" spans="2:12">
      <c r="B19" s="3"/>
      <c r="C19" s="14" t="s">
        <v>30</v>
      </c>
      <c r="D19" s="6" t="s">
        <v>53</v>
      </c>
      <c r="E19" s="7">
        <v>180</v>
      </c>
      <c r="F19" s="7">
        <v>10.87</v>
      </c>
      <c r="G19" s="7">
        <v>11.98</v>
      </c>
      <c r="H19" s="7">
        <v>6.55</v>
      </c>
      <c r="I19" s="7">
        <v>178.18</v>
      </c>
      <c r="J19" s="7">
        <v>0.68</v>
      </c>
      <c r="K19" s="7">
        <v>214</v>
      </c>
      <c r="L19" s="7">
        <v>2008</v>
      </c>
    </row>
    <row r="20" ht="31.5" spans="2:12">
      <c r="B20" s="3"/>
      <c r="C20" s="3"/>
      <c r="D20" s="6" t="s">
        <v>97</v>
      </c>
      <c r="E20" s="6" t="s">
        <v>84</v>
      </c>
      <c r="F20" s="8">
        <v>3.06</v>
      </c>
      <c r="G20" s="8">
        <v>6.01</v>
      </c>
      <c r="H20" s="8">
        <v>20.07</v>
      </c>
      <c r="I20" s="8">
        <v>146.64</v>
      </c>
      <c r="J20" s="8">
        <v>0</v>
      </c>
      <c r="K20" s="8">
        <v>14</v>
      </c>
      <c r="L20" s="8">
        <v>2008</v>
      </c>
    </row>
    <row r="21" ht="15.75" spans="2:12">
      <c r="B21" s="3"/>
      <c r="C21" s="3"/>
      <c r="D21" s="3" t="s">
        <v>15</v>
      </c>
      <c r="E21" s="3">
        <v>180</v>
      </c>
      <c r="F21" s="3">
        <v>0.16</v>
      </c>
      <c r="G21" s="3">
        <v>0</v>
      </c>
      <c r="H21" s="3">
        <v>4.98</v>
      </c>
      <c r="I21" s="3">
        <v>20.5</v>
      </c>
      <c r="J21" s="3">
        <v>0.03</v>
      </c>
      <c r="K21" s="3">
        <v>431</v>
      </c>
      <c r="L21" s="3">
        <v>2008</v>
      </c>
    </row>
    <row r="22" ht="15.75" spans="2:1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5.75" spans="2:12">
      <c r="B23" s="3"/>
      <c r="C23" s="3" t="s">
        <v>34</v>
      </c>
      <c r="D23" s="3"/>
      <c r="E23" s="9">
        <f t="shared" ref="E23:J23" si="3">SUM(E19:E22)</f>
        <v>360</v>
      </c>
      <c r="F23" s="3">
        <f t="shared" si="3"/>
        <v>14.09</v>
      </c>
      <c r="G23" s="3">
        <f t="shared" si="3"/>
        <v>17.99</v>
      </c>
      <c r="H23" s="3">
        <f t="shared" si="3"/>
        <v>31.6</v>
      </c>
      <c r="I23" s="9">
        <f t="shared" si="3"/>
        <v>345.32</v>
      </c>
      <c r="J23" s="3">
        <f t="shared" si="3"/>
        <v>0.71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4">E23+E18+E11+E9</f>
        <v>1598</v>
      </c>
      <c r="F24" s="12">
        <f t="shared" si="4"/>
        <v>46.26</v>
      </c>
      <c r="G24" s="12">
        <f t="shared" si="4"/>
        <v>49.727</v>
      </c>
      <c r="H24" s="12">
        <f t="shared" si="4"/>
        <v>185.54</v>
      </c>
      <c r="I24" s="11">
        <f t="shared" si="4"/>
        <v>1420.42</v>
      </c>
      <c r="J24" s="12">
        <f t="shared" si="4"/>
        <v>62.79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2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"/>
  <sheetViews>
    <sheetView view="pageBreakPreview" zoomScaleNormal="100" workbookViewId="0">
      <selection activeCell="H21" sqref="H21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6.2666666666667" style="1" customWidth="1"/>
    <col min="8" max="8" width="9.45714285714286" style="1" customWidth="1"/>
    <col min="10" max="10" width="10.8571428571429"/>
    <col min="12" max="12" width="7.42857142857143" style="1" customWidth="1"/>
  </cols>
  <sheetData>
    <row r="1" ht="29.85" customHeight="1" spans="10:12">
      <c r="J1" s="17" t="s">
        <v>36</v>
      </c>
      <c r="K1" s="17"/>
      <c r="L1" s="17"/>
    </row>
    <row r="2" ht="38.8" customHeight="1" spans="10:12">
      <c r="J2" s="17"/>
      <c r="K2" s="17"/>
      <c r="L2" s="17"/>
    </row>
    <row r="3" ht="22" customHeight="1" spans="6:10">
      <c r="F3" s="2" t="s">
        <v>98</v>
      </c>
      <c r="J3" s="15">
        <v>46006</v>
      </c>
    </row>
    <row r="4" ht="20.85" customHeight="1" spans="2:12">
      <c r="B4" s="3" t="s">
        <v>98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8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15.75" spans="2:12">
      <c r="B6" s="3"/>
      <c r="C6" s="5" t="s">
        <v>13</v>
      </c>
      <c r="D6" s="6" t="s">
        <v>53</v>
      </c>
      <c r="E6" s="7">
        <v>180</v>
      </c>
      <c r="F6" s="7">
        <v>10.87</v>
      </c>
      <c r="G6" s="7">
        <v>11.98</v>
      </c>
      <c r="H6" s="7">
        <v>6.55</v>
      </c>
      <c r="I6" s="7">
        <v>178.18</v>
      </c>
      <c r="J6" s="7">
        <v>0.68</v>
      </c>
      <c r="K6" s="7">
        <v>214</v>
      </c>
      <c r="L6" s="7">
        <v>2008</v>
      </c>
    </row>
    <row r="7" ht="48" customHeight="1" spans="2:12">
      <c r="B7" s="3"/>
      <c r="C7" s="3"/>
      <c r="D7" s="6" t="s">
        <v>99</v>
      </c>
      <c r="E7" s="8">
        <v>180</v>
      </c>
      <c r="F7" s="8">
        <f>4.13+0.16</f>
        <v>4.29</v>
      </c>
      <c r="G7" s="8">
        <v>3.38</v>
      </c>
      <c r="H7" s="8">
        <f>11.04+4.98</f>
        <v>16.02</v>
      </c>
      <c r="I7" s="8">
        <f>92.35+20.5</f>
        <v>112.85</v>
      </c>
      <c r="J7" s="8">
        <f>0.62+0.03</f>
        <v>0.65</v>
      </c>
      <c r="K7" s="8" t="s">
        <v>40</v>
      </c>
      <c r="L7" s="8">
        <v>2012</v>
      </c>
    </row>
    <row r="8" ht="47.25" spans="2:12">
      <c r="B8" s="3"/>
      <c r="C8" s="3"/>
      <c r="D8" s="6" t="s">
        <v>55</v>
      </c>
      <c r="E8" s="7" t="s">
        <v>56</v>
      </c>
      <c r="F8" s="7">
        <v>2.24</v>
      </c>
      <c r="G8" s="7">
        <v>5.78</v>
      </c>
      <c r="H8" s="7">
        <v>14.64</v>
      </c>
      <c r="I8" s="7">
        <v>119.55</v>
      </c>
      <c r="J8" s="7">
        <v>0</v>
      </c>
      <c r="K8" s="7">
        <v>14</v>
      </c>
      <c r="L8" s="7">
        <v>2008</v>
      </c>
    </row>
    <row r="9" ht="15.75" spans="2:12">
      <c r="B9" s="3"/>
      <c r="C9" s="3" t="s">
        <v>17</v>
      </c>
      <c r="D9" s="3"/>
      <c r="E9" s="9">
        <v>400</v>
      </c>
      <c r="F9" s="3">
        <f>SUM(F6:F8)</f>
        <v>17.4</v>
      </c>
      <c r="G9" s="3">
        <f>SUM(G6:G8)</f>
        <v>21.14</v>
      </c>
      <c r="H9" s="3">
        <f>SUM(H6:H8)</f>
        <v>37.21</v>
      </c>
      <c r="I9" s="9">
        <f>SUM(I6:I8)</f>
        <v>410.58</v>
      </c>
      <c r="J9" s="3">
        <f>SUM(J6:J8)</f>
        <v>1.33</v>
      </c>
      <c r="K9" s="3"/>
      <c r="L9" s="3"/>
    </row>
    <row r="10" ht="15.75" spans="2:12">
      <c r="B10" s="3"/>
      <c r="C10" s="3" t="s">
        <v>18</v>
      </c>
      <c r="D10" s="4" t="s">
        <v>42</v>
      </c>
      <c r="E10" s="3">
        <v>100</v>
      </c>
      <c r="F10" s="3">
        <v>1.5</v>
      </c>
      <c r="G10" s="3">
        <v>0.5</v>
      </c>
      <c r="H10" s="3">
        <v>21</v>
      </c>
      <c r="I10" s="4">
        <v>96</v>
      </c>
      <c r="J10" s="3">
        <v>10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0">E10</f>
        <v>100</v>
      </c>
      <c r="F11" s="3">
        <f t="shared" si="0"/>
        <v>1.5</v>
      </c>
      <c r="G11" s="3">
        <f t="shared" si="0"/>
        <v>0.5</v>
      </c>
      <c r="H11" s="3">
        <f t="shared" si="0"/>
        <v>21</v>
      </c>
      <c r="I11" s="9">
        <f t="shared" si="0"/>
        <v>96</v>
      </c>
      <c r="J11" s="3">
        <f t="shared" si="0"/>
        <v>10</v>
      </c>
      <c r="K11" s="3"/>
      <c r="L11" s="3"/>
    </row>
    <row r="12" ht="31.5" spans="2:12">
      <c r="B12" s="3"/>
      <c r="C12" s="14" t="s">
        <v>21</v>
      </c>
      <c r="D12" s="6" t="s">
        <v>60</v>
      </c>
      <c r="E12" s="7">
        <v>50</v>
      </c>
      <c r="F12" s="7">
        <v>0.69</v>
      </c>
      <c r="G12" s="7">
        <v>2.96</v>
      </c>
      <c r="H12" s="7">
        <v>4.02</v>
      </c>
      <c r="I12" s="7">
        <v>45.31</v>
      </c>
      <c r="J12" s="7">
        <v>1.88</v>
      </c>
      <c r="K12" s="7">
        <v>33</v>
      </c>
      <c r="L12" s="7">
        <v>2012</v>
      </c>
    </row>
    <row r="13" ht="70" customHeight="1" spans="2:12">
      <c r="B13" s="3"/>
      <c r="C13" s="3"/>
      <c r="D13" s="8" t="s">
        <v>100</v>
      </c>
      <c r="E13" s="7">
        <v>180</v>
      </c>
      <c r="F13" s="7">
        <v>4.56</v>
      </c>
      <c r="G13" s="7">
        <v>2.75</v>
      </c>
      <c r="H13" s="7">
        <v>11.01</v>
      </c>
      <c r="I13" s="7">
        <v>85.12</v>
      </c>
      <c r="J13" s="7">
        <v>0.72</v>
      </c>
      <c r="K13" s="7">
        <v>97</v>
      </c>
      <c r="L13" s="7">
        <v>2008</v>
      </c>
    </row>
    <row r="14" ht="15.75" spans="2:12">
      <c r="B14" s="3"/>
      <c r="C14" s="3"/>
      <c r="D14" s="3" t="s">
        <v>31</v>
      </c>
      <c r="E14" s="3">
        <v>70</v>
      </c>
      <c r="F14" s="3">
        <v>16.6</v>
      </c>
      <c r="G14" s="3">
        <v>3.76</v>
      </c>
      <c r="H14" s="3">
        <v>6.29</v>
      </c>
      <c r="I14" s="3">
        <v>128</v>
      </c>
      <c r="J14" s="3">
        <v>1.021</v>
      </c>
      <c r="K14" s="3">
        <v>116</v>
      </c>
      <c r="L14" s="3">
        <v>2008</v>
      </c>
    </row>
    <row r="15" ht="63" spans="2:12">
      <c r="B15" s="3"/>
      <c r="C15" s="3"/>
      <c r="D15" s="6" t="s">
        <v>101</v>
      </c>
      <c r="E15" s="7">
        <v>130</v>
      </c>
      <c r="F15" s="7">
        <v>3.8</v>
      </c>
      <c r="G15" s="7">
        <v>4.96</v>
      </c>
      <c r="H15" s="7">
        <v>24.28</v>
      </c>
      <c r="I15" s="7">
        <v>157.05</v>
      </c>
      <c r="J15" s="7">
        <v>0</v>
      </c>
      <c r="K15" s="7">
        <v>205</v>
      </c>
      <c r="L15" s="7">
        <v>2008</v>
      </c>
    </row>
    <row r="16" ht="47.25" spans="2:14">
      <c r="B16" s="3"/>
      <c r="C16" s="3"/>
      <c r="D16" s="6" t="s">
        <v>67</v>
      </c>
      <c r="E16" s="3">
        <v>180</v>
      </c>
      <c r="F16" s="3">
        <v>0.66</v>
      </c>
      <c r="G16" s="3">
        <v>0.027</v>
      </c>
      <c r="H16" s="3">
        <v>15.18</v>
      </c>
      <c r="I16" s="3">
        <v>78.32</v>
      </c>
      <c r="J16" s="3">
        <v>48</v>
      </c>
      <c r="K16" s="3">
        <v>441</v>
      </c>
      <c r="L16" s="3">
        <v>2008</v>
      </c>
      <c r="N16" s="1"/>
    </row>
    <row r="17" ht="15.75" spans="2:12">
      <c r="B17" s="3"/>
      <c r="C17" s="3"/>
      <c r="D17" s="6" t="s">
        <v>68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1">SUM(E12:E17)</f>
        <v>648</v>
      </c>
      <c r="F18" s="3">
        <f t="shared" si="1"/>
        <v>28.83</v>
      </c>
      <c r="G18" s="3">
        <f t="shared" si="1"/>
        <v>14.787</v>
      </c>
      <c r="H18" s="3">
        <f t="shared" si="1"/>
        <v>76.89</v>
      </c>
      <c r="I18" s="9">
        <f t="shared" si="1"/>
        <v>571.3</v>
      </c>
      <c r="J18" s="3">
        <f t="shared" si="1"/>
        <v>51.621</v>
      </c>
      <c r="K18" s="3"/>
      <c r="L18" s="3"/>
    </row>
    <row r="19" ht="31.5" spans="2:12">
      <c r="B19" s="3"/>
      <c r="C19" s="14" t="s">
        <v>30</v>
      </c>
      <c r="D19" s="6" t="s">
        <v>77</v>
      </c>
      <c r="E19" s="6" t="s">
        <v>78</v>
      </c>
      <c r="F19" s="8">
        <v>12.27</v>
      </c>
      <c r="G19" s="8">
        <v>6.47</v>
      </c>
      <c r="H19" s="8">
        <v>18.19</v>
      </c>
      <c r="I19" s="8">
        <v>140.47</v>
      </c>
      <c r="J19" s="8">
        <v>0.6</v>
      </c>
      <c r="K19" s="6" t="s">
        <v>79</v>
      </c>
      <c r="L19" s="6" t="s">
        <v>63</v>
      </c>
    </row>
    <row r="20" ht="15.75" spans="2:12">
      <c r="B20" s="3"/>
      <c r="C20" s="3"/>
      <c r="D20" s="4" t="s">
        <v>102</v>
      </c>
      <c r="E20" s="4">
        <v>130</v>
      </c>
      <c r="F20" s="4">
        <v>3.04</v>
      </c>
      <c r="G20" s="4">
        <v>4.28</v>
      </c>
      <c r="H20" s="4">
        <v>31.98</v>
      </c>
      <c r="I20" s="4">
        <v>178.51</v>
      </c>
      <c r="J20" s="4">
        <v>0</v>
      </c>
      <c r="K20" s="4">
        <v>325</v>
      </c>
      <c r="L20" s="4">
        <v>2008</v>
      </c>
    </row>
    <row r="21" ht="15.75" spans="2:12">
      <c r="B21" s="3"/>
      <c r="C21" s="3"/>
      <c r="D21" s="4" t="s">
        <v>15</v>
      </c>
      <c r="E21" s="4">
        <v>180</v>
      </c>
      <c r="F21" s="4">
        <v>0.16</v>
      </c>
      <c r="G21" s="4">
        <v>0</v>
      </c>
      <c r="H21" s="4">
        <v>4.98</v>
      </c>
      <c r="I21" s="4">
        <v>20.5</v>
      </c>
      <c r="J21" s="4">
        <v>0.03</v>
      </c>
      <c r="K21" s="4">
        <v>431</v>
      </c>
      <c r="L21" s="4">
        <v>2008</v>
      </c>
    </row>
    <row r="22" ht="15.75" spans="2:12">
      <c r="B22" s="3"/>
      <c r="C22" s="3"/>
      <c r="D22" s="4" t="s">
        <v>33</v>
      </c>
      <c r="E22" s="4">
        <v>30</v>
      </c>
      <c r="F22" s="4">
        <v>1.92</v>
      </c>
      <c r="G22" s="4">
        <v>4.96</v>
      </c>
      <c r="H22" s="4">
        <v>12.55</v>
      </c>
      <c r="I22" s="4">
        <v>102.47</v>
      </c>
      <c r="J22" s="4">
        <v>0</v>
      </c>
      <c r="K22" s="4">
        <v>14</v>
      </c>
      <c r="L22" s="4">
        <v>2012</v>
      </c>
    </row>
    <row r="23" ht="15.75" spans="2:12">
      <c r="B23" s="3"/>
      <c r="C23" s="3" t="s">
        <v>34</v>
      </c>
      <c r="D23" s="3"/>
      <c r="E23" s="9">
        <v>420</v>
      </c>
      <c r="F23" s="3">
        <f>SUM(F19:F22)</f>
        <v>17.39</v>
      </c>
      <c r="G23" s="3">
        <f>SUM(G19:G22)</f>
        <v>15.71</v>
      </c>
      <c r="H23" s="3">
        <f>SUM(H19:H22)</f>
        <v>67.7</v>
      </c>
      <c r="I23" s="9">
        <f>SUM(I19:I22)</f>
        <v>441.95</v>
      </c>
      <c r="J23" s="3">
        <f>SUM(J19:J22)</f>
        <v>0.63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2">E23+E18+E11+E9</f>
        <v>1568</v>
      </c>
      <c r="F24" s="12">
        <f t="shared" si="2"/>
        <v>65.12</v>
      </c>
      <c r="G24" s="12">
        <f t="shared" si="2"/>
        <v>52.137</v>
      </c>
      <c r="H24" s="12">
        <f t="shared" si="2"/>
        <v>202.8</v>
      </c>
      <c r="I24" s="11">
        <f t="shared" si="2"/>
        <v>1519.83</v>
      </c>
      <c r="J24" s="12">
        <f t="shared" si="2"/>
        <v>63.581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3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24"/>
  <sheetViews>
    <sheetView view="pageBreakPreview" zoomScaleNormal="100" topLeftCell="A3" workbookViewId="0">
      <selection activeCell="J14" sqref="J14"/>
    </sheetView>
  </sheetViews>
  <sheetFormatPr defaultColWidth="8.67619047619048" defaultRowHeight="15"/>
  <cols>
    <col min="2" max="2" width="8.76190476190476" style="1" customWidth="1"/>
    <col min="3" max="3" width="9.6" style="1" customWidth="1"/>
    <col min="4" max="4" width="15.4380952380952" style="1" customWidth="1"/>
    <col min="8" max="8" width="10.5714285714286" style="1" customWidth="1"/>
    <col min="10" max="10" width="10.8571428571429"/>
    <col min="11" max="11" width="11" customWidth="1"/>
    <col min="12" max="12" width="6.53333333333333" style="1" customWidth="1"/>
  </cols>
  <sheetData>
    <row r="1" ht="29.85" customHeight="1" spans="10:12">
      <c r="J1" s="17" t="s">
        <v>36</v>
      </c>
      <c r="K1" s="17"/>
      <c r="L1" s="17"/>
    </row>
    <row r="2" ht="38.8" customHeight="1" spans="10:12">
      <c r="J2" s="17"/>
      <c r="K2" s="17"/>
      <c r="L2" s="17"/>
    </row>
    <row r="3" ht="23.85" customHeight="1" spans="6:10">
      <c r="F3" s="2" t="s">
        <v>103</v>
      </c>
      <c r="J3" s="15">
        <v>46006</v>
      </c>
    </row>
    <row r="4" ht="20.85" customHeight="1" spans="2:12">
      <c r="B4" s="3" t="s">
        <v>103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5" customHeight="1" spans="2:12"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46" customHeight="1" spans="2:12">
      <c r="B6" s="3"/>
      <c r="C6" s="5" t="s">
        <v>13</v>
      </c>
      <c r="D6" s="6" t="s">
        <v>104</v>
      </c>
      <c r="E6" s="7">
        <v>180</v>
      </c>
      <c r="F6" s="16">
        <v>6.69</v>
      </c>
      <c r="G6" s="7">
        <v>10.94</v>
      </c>
      <c r="H6" s="7">
        <v>48.25</v>
      </c>
      <c r="I6" s="7">
        <v>359.5</v>
      </c>
      <c r="J6" s="7">
        <v>2.01</v>
      </c>
      <c r="K6" s="7">
        <v>184</v>
      </c>
      <c r="L6" s="7">
        <v>2008</v>
      </c>
    </row>
    <row r="7" ht="45" customHeight="1" spans="2:12">
      <c r="B7" s="3"/>
      <c r="C7" s="3"/>
      <c r="D7" s="6" t="s">
        <v>105</v>
      </c>
      <c r="E7" s="7">
        <v>180</v>
      </c>
      <c r="F7" s="7">
        <f>3.31+0.16</f>
        <v>3.47</v>
      </c>
      <c r="G7" s="7">
        <v>2.74</v>
      </c>
      <c r="H7" s="7">
        <f>9.97+4.98</f>
        <v>14.95</v>
      </c>
      <c r="I7" s="7">
        <f>78.47+20.5</f>
        <v>98.97</v>
      </c>
      <c r="J7" s="7">
        <f>0.66+0.03</f>
        <v>0.69</v>
      </c>
      <c r="K7" s="7" t="s">
        <v>106</v>
      </c>
      <c r="L7" s="7">
        <v>2012</v>
      </c>
    </row>
    <row r="8" ht="63" spans="2:12">
      <c r="B8" s="3"/>
      <c r="C8" s="3"/>
      <c r="D8" s="6" t="s">
        <v>16</v>
      </c>
      <c r="E8" s="7">
        <v>40</v>
      </c>
      <c r="F8" s="7">
        <v>2.3</v>
      </c>
      <c r="G8" s="7">
        <v>4.7</v>
      </c>
      <c r="H8" s="7">
        <v>15.05</v>
      </c>
      <c r="I8" s="7">
        <v>111.71</v>
      </c>
      <c r="J8" s="7">
        <v>0</v>
      </c>
      <c r="K8" s="7">
        <v>14</v>
      </c>
      <c r="L8" s="7">
        <v>2008</v>
      </c>
    </row>
    <row r="9" ht="15.75" spans="2:12">
      <c r="B9" s="3"/>
      <c r="C9" s="3" t="s">
        <v>17</v>
      </c>
      <c r="D9" s="3"/>
      <c r="E9" s="9">
        <f t="shared" ref="E9:J9" si="0">SUM(E6:E8)</f>
        <v>400</v>
      </c>
      <c r="F9" s="3">
        <f t="shared" si="0"/>
        <v>12.46</v>
      </c>
      <c r="G9" s="3">
        <f t="shared" si="0"/>
        <v>18.38</v>
      </c>
      <c r="H9" s="3">
        <f t="shared" si="0"/>
        <v>78.25</v>
      </c>
      <c r="I9" s="9">
        <f t="shared" si="0"/>
        <v>570.18</v>
      </c>
      <c r="J9" s="3">
        <f t="shared" si="0"/>
        <v>2.7</v>
      </c>
      <c r="K9" s="3"/>
      <c r="L9" s="3"/>
    </row>
    <row r="10" ht="31.5" spans="2:12">
      <c r="B10" s="3"/>
      <c r="C10" s="3" t="s">
        <v>18</v>
      </c>
      <c r="D10" s="4" t="s">
        <v>19</v>
      </c>
      <c r="E10" s="3">
        <v>180</v>
      </c>
      <c r="F10" s="3">
        <v>0.54</v>
      </c>
      <c r="G10" s="3">
        <v>0.36</v>
      </c>
      <c r="H10" s="3">
        <v>29.34</v>
      </c>
      <c r="I10" s="4">
        <v>126</v>
      </c>
      <c r="J10" s="3">
        <v>3.6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1">E10</f>
        <v>180</v>
      </c>
      <c r="F11" s="3">
        <f t="shared" si="1"/>
        <v>0.54</v>
      </c>
      <c r="G11" s="3">
        <f t="shared" si="1"/>
        <v>0.36</v>
      </c>
      <c r="H11" s="3">
        <f t="shared" si="1"/>
        <v>29.34</v>
      </c>
      <c r="I11" s="9">
        <f t="shared" si="1"/>
        <v>126</v>
      </c>
      <c r="J11" s="3">
        <f t="shared" si="1"/>
        <v>3.6</v>
      </c>
      <c r="K11" s="3"/>
      <c r="L11" s="3"/>
    </row>
    <row r="12" ht="63" spans="2:15">
      <c r="B12" s="3"/>
      <c r="C12" s="3" t="s">
        <v>21</v>
      </c>
      <c r="D12" s="6" t="s">
        <v>107</v>
      </c>
      <c r="E12" s="8">
        <v>30</v>
      </c>
      <c r="F12" s="8">
        <v>0.2</v>
      </c>
      <c r="G12" s="8">
        <v>8.7</v>
      </c>
      <c r="H12" s="8">
        <v>1.9</v>
      </c>
      <c r="I12" s="8">
        <v>87.3</v>
      </c>
      <c r="J12" s="8">
        <v>0.6</v>
      </c>
      <c r="K12" s="6" t="s">
        <v>44</v>
      </c>
      <c r="L12" s="8">
        <v>2012</v>
      </c>
      <c r="O12" s="1"/>
    </row>
    <row r="13" ht="47.25" spans="2:12">
      <c r="B13" s="3"/>
      <c r="C13" s="3"/>
      <c r="D13" s="6" t="s">
        <v>108</v>
      </c>
      <c r="E13" s="7">
        <v>180</v>
      </c>
      <c r="F13" s="7">
        <v>3.51</v>
      </c>
      <c r="G13" s="7">
        <v>9.79</v>
      </c>
      <c r="H13" s="7">
        <v>21.68</v>
      </c>
      <c r="I13" s="7">
        <v>123.96</v>
      </c>
      <c r="J13" s="7">
        <v>6.2</v>
      </c>
      <c r="K13" s="7">
        <v>75</v>
      </c>
      <c r="L13" s="7" t="s">
        <v>63</v>
      </c>
    </row>
    <row r="14" ht="31.5" spans="2:12">
      <c r="B14" s="3"/>
      <c r="C14" s="3"/>
      <c r="D14" s="4" t="s">
        <v>31</v>
      </c>
      <c r="E14" s="4">
        <v>70</v>
      </c>
      <c r="F14" s="4">
        <v>16.6</v>
      </c>
      <c r="G14" s="4">
        <v>3.76</v>
      </c>
      <c r="H14" s="4">
        <v>6.29</v>
      </c>
      <c r="I14" s="4">
        <v>128</v>
      </c>
      <c r="J14" s="4">
        <v>1.021</v>
      </c>
      <c r="K14" s="4">
        <v>116</v>
      </c>
      <c r="L14" s="4">
        <v>2008</v>
      </c>
    </row>
    <row r="15" ht="31.5" spans="2:12">
      <c r="B15" s="3"/>
      <c r="C15" s="3"/>
      <c r="D15" s="4" t="s">
        <v>32</v>
      </c>
      <c r="E15" s="4">
        <v>130</v>
      </c>
      <c r="F15" s="4">
        <v>2.72</v>
      </c>
      <c r="G15" s="4">
        <v>3.51</v>
      </c>
      <c r="H15" s="4">
        <v>15.66</v>
      </c>
      <c r="I15" s="4">
        <v>105.53</v>
      </c>
      <c r="J15" s="4">
        <v>4.35</v>
      </c>
      <c r="K15" s="4">
        <v>335</v>
      </c>
      <c r="L15" s="4">
        <v>2008</v>
      </c>
    </row>
    <row r="16" ht="30" spans="2:12">
      <c r="B16" s="3"/>
      <c r="C16" s="3"/>
      <c r="D16" s="8" t="s">
        <v>27</v>
      </c>
      <c r="E16" s="3">
        <v>180</v>
      </c>
      <c r="F16" s="3">
        <v>0.66</v>
      </c>
      <c r="G16" s="3">
        <v>0.027</v>
      </c>
      <c r="H16" s="3">
        <v>15.18</v>
      </c>
      <c r="I16" s="3">
        <v>78.32</v>
      </c>
      <c r="J16" s="3">
        <v>48</v>
      </c>
      <c r="K16" s="3">
        <v>441</v>
      </c>
      <c r="L16" s="3">
        <v>2008</v>
      </c>
    </row>
    <row r="17" ht="31.5" spans="2:12">
      <c r="B17" s="3"/>
      <c r="C17" s="3"/>
      <c r="D17" s="6" t="s">
        <v>28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2">SUM(E12:E17)</f>
        <v>628</v>
      </c>
      <c r="F18" s="3">
        <f t="shared" si="2"/>
        <v>26.21</v>
      </c>
      <c r="G18" s="3">
        <f t="shared" si="2"/>
        <v>26.117</v>
      </c>
      <c r="H18" s="3">
        <f t="shared" si="2"/>
        <v>76.82</v>
      </c>
      <c r="I18" s="9">
        <f t="shared" si="2"/>
        <v>600.61</v>
      </c>
      <c r="J18" s="3">
        <f t="shared" si="2"/>
        <v>60.171</v>
      </c>
      <c r="K18" s="3"/>
      <c r="L18" s="3"/>
    </row>
    <row r="19" ht="63" spans="2:12">
      <c r="B19" s="3"/>
      <c r="C19" s="3" t="s">
        <v>30</v>
      </c>
      <c r="D19" s="6" t="s">
        <v>80</v>
      </c>
      <c r="E19" s="7">
        <v>150</v>
      </c>
      <c r="F19" s="7">
        <v>19.46</v>
      </c>
      <c r="G19" s="7">
        <v>11.8</v>
      </c>
      <c r="H19" s="7">
        <v>28.26</v>
      </c>
      <c r="I19" s="7">
        <v>261.07</v>
      </c>
      <c r="J19" s="7">
        <v>0.23</v>
      </c>
      <c r="K19" s="7">
        <v>219</v>
      </c>
      <c r="L19" s="7">
        <v>2008</v>
      </c>
    </row>
    <row r="20" ht="15.75" spans="2:12">
      <c r="B20" s="3"/>
      <c r="C20" s="3"/>
      <c r="D20" s="3" t="s">
        <v>15</v>
      </c>
      <c r="E20" s="3">
        <v>180</v>
      </c>
      <c r="F20" s="3">
        <v>0.16</v>
      </c>
      <c r="G20" s="3">
        <v>0</v>
      </c>
      <c r="H20" s="3">
        <v>4.98</v>
      </c>
      <c r="I20" s="3">
        <v>20.5</v>
      </c>
      <c r="J20" s="3">
        <v>0.04</v>
      </c>
      <c r="K20" s="3">
        <v>431</v>
      </c>
      <c r="L20" s="3">
        <v>2008</v>
      </c>
    </row>
    <row r="21" ht="15.75" spans="2:12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</row>
    <row r="22" ht="15.75" spans="2:12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</row>
    <row r="23" ht="15.75" spans="2:12">
      <c r="B23" s="3"/>
      <c r="C23" s="3" t="s">
        <v>34</v>
      </c>
      <c r="D23" s="3"/>
      <c r="E23" s="9">
        <f t="shared" ref="E23:J23" si="3">SUM(E19:E22)</f>
        <v>330</v>
      </c>
      <c r="F23" s="3">
        <f t="shared" si="3"/>
        <v>19.62</v>
      </c>
      <c r="G23" s="3">
        <f t="shared" si="3"/>
        <v>11.8</v>
      </c>
      <c r="H23" s="3">
        <f t="shared" si="3"/>
        <v>33.24</v>
      </c>
      <c r="I23" s="9">
        <f t="shared" si="3"/>
        <v>281.57</v>
      </c>
      <c r="J23" s="3">
        <f t="shared" si="3"/>
        <v>0.27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4">E23+E18+E11+E9</f>
        <v>1538</v>
      </c>
      <c r="F24" s="12">
        <f t="shared" si="4"/>
        <v>58.83</v>
      </c>
      <c r="G24" s="12">
        <f t="shared" si="4"/>
        <v>56.657</v>
      </c>
      <c r="H24" s="12">
        <f t="shared" si="4"/>
        <v>217.65</v>
      </c>
      <c r="I24" s="11">
        <f t="shared" si="4"/>
        <v>1578.36</v>
      </c>
      <c r="J24" s="12">
        <f t="shared" si="4"/>
        <v>66.741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6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4"/>
  <sheetViews>
    <sheetView workbookViewId="0">
      <selection activeCell="B6" sqref="B6:B23"/>
    </sheetView>
  </sheetViews>
  <sheetFormatPr defaultColWidth="8.67619047619048" defaultRowHeight="15"/>
  <cols>
    <col min="2" max="2" width="7.37142857142857" style="1" customWidth="1"/>
    <col min="3" max="3" width="9.6" style="1" customWidth="1"/>
    <col min="4" max="4" width="15.4380952380952" style="1" customWidth="1"/>
    <col min="8" max="8" width="9.45714285714286" style="1" customWidth="1"/>
    <col min="9" max="9" width="10" customWidth="1"/>
    <col min="10" max="10" width="10.8571428571429"/>
    <col min="11" max="11" width="9.57142857142857" customWidth="1"/>
    <col min="12" max="12" width="6.53333333333333" style="1" customWidth="1"/>
  </cols>
  <sheetData>
    <row r="1" ht="29.85" customHeight="1" spans="10:12">
      <c r="J1" s="13" t="s">
        <v>109</v>
      </c>
      <c r="K1" s="13"/>
      <c r="L1" s="13"/>
    </row>
    <row r="2" ht="38.8" customHeight="1" spans="10:12">
      <c r="J2" s="13"/>
      <c r="K2" s="13"/>
      <c r="L2" s="13"/>
    </row>
    <row r="3" ht="21" customHeight="1" spans="6:10">
      <c r="F3" s="2" t="s">
        <v>110</v>
      </c>
      <c r="J3" s="15">
        <v>46006</v>
      </c>
    </row>
    <row r="4" ht="20.85" customHeight="1" spans="2:12">
      <c r="B4" s="14" t="s">
        <v>110</v>
      </c>
      <c r="C4" s="4" t="s">
        <v>2</v>
      </c>
      <c r="D4" s="4" t="s">
        <v>3</v>
      </c>
      <c r="E4" s="4" t="s">
        <v>4</v>
      </c>
      <c r="F4" s="3" t="s">
        <v>5</v>
      </c>
      <c r="G4" s="3"/>
      <c r="H4" s="3"/>
      <c r="I4" s="4" t="s">
        <v>6</v>
      </c>
      <c r="J4" s="4" t="s">
        <v>7</v>
      </c>
      <c r="K4" s="4" t="s">
        <v>8</v>
      </c>
      <c r="L4" s="4" t="s">
        <v>9</v>
      </c>
    </row>
    <row r="5" ht="48" customHeight="1" spans="2:12">
      <c r="B5" s="14"/>
      <c r="C5" s="14"/>
      <c r="D5" s="14"/>
      <c r="E5" s="14"/>
      <c r="F5" s="3" t="s">
        <v>10</v>
      </c>
      <c r="G5" s="3" t="s">
        <v>11</v>
      </c>
      <c r="H5" s="3" t="s">
        <v>12</v>
      </c>
      <c r="I5" s="4"/>
      <c r="J5" s="4"/>
      <c r="K5" s="4"/>
      <c r="L5" s="4"/>
    </row>
    <row r="6" ht="47.25" spans="2:12">
      <c r="B6" s="3"/>
      <c r="C6" s="5" t="s">
        <v>13</v>
      </c>
      <c r="D6" s="6" t="s">
        <v>111</v>
      </c>
      <c r="E6" s="7">
        <v>180</v>
      </c>
      <c r="F6" s="7">
        <v>6.07</v>
      </c>
      <c r="G6" s="7">
        <v>5.99</v>
      </c>
      <c r="H6" s="7">
        <v>26.82</v>
      </c>
      <c r="I6" s="7">
        <v>186.24</v>
      </c>
      <c r="J6" s="7">
        <v>0.68</v>
      </c>
      <c r="K6" s="7">
        <v>190</v>
      </c>
      <c r="L6" s="7">
        <v>2008</v>
      </c>
    </row>
    <row r="7" ht="27" customHeight="1" spans="2:12">
      <c r="B7" s="3"/>
      <c r="C7" s="3"/>
      <c r="D7" s="6" t="s">
        <v>83</v>
      </c>
      <c r="E7" s="7">
        <v>180</v>
      </c>
      <c r="F7" s="7">
        <v>0.16</v>
      </c>
      <c r="G7" s="7">
        <v>0</v>
      </c>
      <c r="H7" s="7">
        <v>4.98</v>
      </c>
      <c r="I7" s="7">
        <v>20.5</v>
      </c>
      <c r="J7" s="7">
        <v>0.03</v>
      </c>
      <c r="K7" s="7">
        <v>431</v>
      </c>
      <c r="L7" s="7">
        <v>2012</v>
      </c>
    </row>
    <row r="8" ht="63" spans="2:12">
      <c r="B8" s="3"/>
      <c r="C8" s="3"/>
      <c r="D8" s="6" t="s">
        <v>16</v>
      </c>
      <c r="E8" s="7">
        <v>40</v>
      </c>
      <c r="F8" s="7">
        <v>2.3</v>
      </c>
      <c r="G8" s="7">
        <v>4.7</v>
      </c>
      <c r="H8" s="7">
        <v>15.05</v>
      </c>
      <c r="I8" s="7">
        <v>111.71</v>
      </c>
      <c r="J8" s="7">
        <v>0</v>
      </c>
      <c r="K8" s="7">
        <v>14</v>
      </c>
      <c r="L8" s="7">
        <v>2008</v>
      </c>
    </row>
    <row r="9" ht="15.75" spans="2:12">
      <c r="B9" s="3"/>
      <c r="C9" s="3" t="s">
        <v>17</v>
      </c>
      <c r="D9" s="3"/>
      <c r="E9" s="9">
        <f t="shared" ref="E9:J9" si="0">SUM(E6:E8)</f>
        <v>400</v>
      </c>
      <c r="F9" s="3">
        <f t="shared" si="0"/>
        <v>8.53</v>
      </c>
      <c r="G9" s="3">
        <f t="shared" si="0"/>
        <v>10.69</v>
      </c>
      <c r="H9" s="3">
        <f t="shared" si="0"/>
        <v>46.85</v>
      </c>
      <c r="I9" s="9">
        <f t="shared" si="0"/>
        <v>318.45</v>
      </c>
      <c r="J9" s="3">
        <f t="shared" si="0"/>
        <v>0.71</v>
      </c>
      <c r="K9" s="3"/>
      <c r="L9" s="3"/>
    </row>
    <row r="10" ht="15.75" spans="2:12">
      <c r="B10" s="3"/>
      <c r="C10" s="3" t="s">
        <v>18</v>
      </c>
      <c r="D10" s="4" t="s">
        <v>42</v>
      </c>
      <c r="E10" s="3">
        <v>100</v>
      </c>
      <c r="F10" s="3">
        <v>1.5</v>
      </c>
      <c r="G10" s="3">
        <v>0.5</v>
      </c>
      <c r="H10" s="3">
        <v>21</v>
      </c>
      <c r="I10" s="4">
        <v>96</v>
      </c>
      <c r="J10" s="3">
        <v>10</v>
      </c>
      <c r="K10" s="3">
        <v>442</v>
      </c>
      <c r="L10" s="3">
        <v>2008</v>
      </c>
    </row>
    <row r="11" ht="15.75" spans="2:12">
      <c r="B11" s="3"/>
      <c r="C11" s="10" t="s">
        <v>20</v>
      </c>
      <c r="D11" s="10"/>
      <c r="E11" s="9">
        <f t="shared" ref="E11:J11" si="1">E10</f>
        <v>100</v>
      </c>
      <c r="F11" s="3">
        <f t="shared" si="1"/>
        <v>1.5</v>
      </c>
      <c r="G11" s="3">
        <f t="shared" si="1"/>
        <v>0.5</v>
      </c>
      <c r="H11" s="3">
        <f t="shared" si="1"/>
        <v>21</v>
      </c>
      <c r="I11" s="9">
        <f t="shared" si="1"/>
        <v>96</v>
      </c>
      <c r="J11" s="3">
        <f t="shared" si="1"/>
        <v>10</v>
      </c>
      <c r="K11" s="3"/>
      <c r="L11" s="3"/>
    </row>
    <row r="12" ht="63" spans="2:12">
      <c r="B12" s="3"/>
      <c r="C12" s="14" t="s">
        <v>21</v>
      </c>
      <c r="D12" s="6" t="s">
        <v>112</v>
      </c>
      <c r="E12" s="8">
        <v>50</v>
      </c>
      <c r="F12" s="8">
        <v>0.46</v>
      </c>
      <c r="G12" s="8">
        <v>2.49</v>
      </c>
      <c r="H12" s="8">
        <v>1.37</v>
      </c>
      <c r="I12" s="8">
        <v>30.57</v>
      </c>
      <c r="J12" s="8">
        <v>0.98</v>
      </c>
      <c r="K12" s="6" t="s">
        <v>73</v>
      </c>
      <c r="L12" s="8">
        <v>2012</v>
      </c>
    </row>
    <row r="13" ht="31.5" spans="2:12">
      <c r="B13" s="3"/>
      <c r="C13" s="3"/>
      <c r="D13" s="6" t="s">
        <v>113</v>
      </c>
      <c r="E13" s="3">
        <v>200</v>
      </c>
      <c r="F13" s="3">
        <v>4.39</v>
      </c>
      <c r="G13" s="3">
        <v>3.67</v>
      </c>
      <c r="H13" s="3">
        <v>12.8526</v>
      </c>
      <c r="I13" s="3">
        <v>102.23</v>
      </c>
      <c r="J13" s="3">
        <v>3.34</v>
      </c>
      <c r="K13" s="3">
        <v>77</v>
      </c>
      <c r="L13" s="3">
        <v>2012</v>
      </c>
    </row>
    <row r="14" ht="15.75" spans="2:12">
      <c r="B14" s="3"/>
      <c r="C14" s="3"/>
      <c r="D14" s="6" t="s">
        <v>25</v>
      </c>
      <c r="E14" s="3">
        <v>70</v>
      </c>
      <c r="F14" s="3">
        <v>12.37</v>
      </c>
      <c r="G14" s="3">
        <v>12.49</v>
      </c>
      <c r="H14" s="3">
        <v>0.07</v>
      </c>
      <c r="I14" s="3">
        <v>166.93</v>
      </c>
      <c r="J14" s="3">
        <v>0.53</v>
      </c>
      <c r="K14" s="3">
        <v>307</v>
      </c>
      <c r="L14" s="3">
        <v>2008</v>
      </c>
    </row>
    <row r="15" ht="47.25" spans="2:12">
      <c r="B15" s="3"/>
      <c r="C15" s="3"/>
      <c r="D15" s="6" t="s">
        <v>114</v>
      </c>
      <c r="E15" s="7">
        <v>130</v>
      </c>
      <c r="F15" s="7">
        <v>0.68</v>
      </c>
      <c r="G15" s="7">
        <v>6.91</v>
      </c>
      <c r="H15" s="7">
        <v>13.15</v>
      </c>
      <c r="I15" s="7">
        <v>144.42</v>
      </c>
      <c r="J15" s="7">
        <v>14</v>
      </c>
      <c r="K15" s="7">
        <v>134</v>
      </c>
      <c r="L15" s="7">
        <v>2008</v>
      </c>
    </row>
    <row r="16" ht="30" spans="2:12">
      <c r="B16" s="3"/>
      <c r="C16" s="3"/>
      <c r="D16" s="8" t="s">
        <v>27</v>
      </c>
      <c r="E16" s="3">
        <v>180</v>
      </c>
      <c r="F16" s="3">
        <v>0.66</v>
      </c>
      <c r="G16" s="3">
        <v>0.027</v>
      </c>
      <c r="H16" s="3">
        <v>15.18</v>
      </c>
      <c r="I16" s="4">
        <v>78.32</v>
      </c>
      <c r="J16" s="3">
        <v>48</v>
      </c>
      <c r="K16" s="3">
        <v>441</v>
      </c>
      <c r="L16" s="3">
        <v>2008</v>
      </c>
    </row>
    <row r="17" ht="31.5" spans="2:12">
      <c r="B17" s="3"/>
      <c r="C17" s="3"/>
      <c r="D17" s="6" t="s">
        <v>28</v>
      </c>
      <c r="E17" s="3">
        <v>38</v>
      </c>
      <c r="F17" s="3">
        <v>2.52</v>
      </c>
      <c r="G17" s="3">
        <v>0.33</v>
      </c>
      <c r="H17" s="3">
        <v>16.11</v>
      </c>
      <c r="I17" s="3">
        <v>77.5</v>
      </c>
      <c r="J17" s="3">
        <v>0</v>
      </c>
      <c r="K17" s="3">
        <v>10</v>
      </c>
      <c r="L17" s="3">
        <v>2008</v>
      </c>
    </row>
    <row r="18" ht="15.75" spans="2:12">
      <c r="B18" s="3"/>
      <c r="C18" s="3" t="s">
        <v>29</v>
      </c>
      <c r="D18" s="3"/>
      <c r="E18" s="9">
        <f t="shared" ref="E18:J18" si="2">SUM(E12:E17)</f>
        <v>668</v>
      </c>
      <c r="F18" s="3">
        <f t="shared" si="2"/>
        <v>21.08</v>
      </c>
      <c r="G18" s="3">
        <f t="shared" si="2"/>
        <v>25.917</v>
      </c>
      <c r="H18" s="3">
        <f t="shared" si="2"/>
        <v>58.7326</v>
      </c>
      <c r="I18" s="9">
        <f t="shared" si="2"/>
        <v>599.97</v>
      </c>
      <c r="J18" s="3">
        <f t="shared" si="2"/>
        <v>66.85</v>
      </c>
      <c r="K18" s="3"/>
      <c r="L18" s="3"/>
    </row>
    <row r="19" ht="15.75" spans="2:12">
      <c r="B19" s="3"/>
      <c r="C19" s="14" t="s">
        <v>30</v>
      </c>
      <c r="D19" s="7" t="s">
        <v>115</v>
      </c>
      <c r="E19" s="7">
        <v>70</v>
      </c>
      <c r="F19" s="7">
        <v>6.17</v>
      </c>
      <c r="G19" s="7">
        <v>2.73</v>
      </c>
      <c r="H19" s="7">
        <v>36.31</v>
      </c>
      <c r="I19" s="7">
        <v>194.45</v>
      </c>
      <c r="J19" s="7">
        <v>0.17</v>
      </c>
      <c r="K19" s="7">
        <v>453</v>
      </c>
      <c r="L19" s="7">
        <v>2008</v>
      </c>
    </row>
    <row r="20" ht="31.5" spans="2:12">
      <c r="B20" s="3"/>
      <c r="C20" s="3"/>
      <c r="D20" s="6" t="s">
        <v>116</v>
      </c>
      <c r="E20" s="8">
        <v>180</v>
      </c>
      <c r="F20" s="8">
        <v>3.31</v>
      </c>
      <c r="G20" s="8">
        <v>2.74</v>
      </c>
      <c r="H20" s="8">
        <v>9.97</v>
      </c>
      <c r="I20" s="8">
        <v>78.47</v>
      </c>
      <c r="J20" s="8">
        <v>0.66</v>
      </c>
      <c r="K20" s="8">
        <v>429</v>
      </c>
      <c r="L20" s="8">
        <v>2008</v>
      </c>
    </row>
    <row r="21" ht="15.75" spans="2:12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</row>
    <row r="22" ht="15.75" spans="2:12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</row>
    <row r="23" ht="15.75" spans="2:12">
      <c r="B23" s="3"/>
      <c r="C23" s="3" t="s">
        <v>34</v>
      </c>
      <c r="D23" s="3"/>
      <c r="E23" s="9">
        <f t="shared" ref="E23:J23" si="3">SUM(E19:E22)</f>
        <v>250</v>
      </c>
      <c r="F23" s="3">
        <f t="shared" si="3"/>
        <v>9.48</v>
      </c>
      <c r="G23" s="3">
        <f t="shared" si="3"/>
        <v>5.47</v>
      </c>
      <c r="H23" s="3">
        <f t="shared" si="3"/>
        <v>46.28</v>
      </c>
      <c r="I23" s="9">
        <f t="shared" si="3"/>
        <v>272.92</v>
      </c>
      <c r="J23" s="3">
        <f t="shared" si="3"/>
        <v>0.83</v>
      </c>
      <c r="K23" s="3"/>
      <c r="L23" s="3"/>
    </row>
    <row r="24" ht="15.75" spans="2:12">
      <c r="B24" s="3" t="s">
        <v>35</v>
      </c>
      <c r="C24" s="3"/>
      <c r="D24" s="3"/>
      <c r="E24" s="11">
        <f t="shared" ref="E24:J24" si="4">E23+E18+E11+E9</f>
        <v>1418</v>
      </c>
      <c r="F24" s="12">
        <f t="shared" si="4"/>
        <v>40.59</v>
      </c>
      <c r="G24" s="12">
        <f t="shared" si="4"/>
        <v>42.577</v>
      </c>
      <c r="H24" s="12">
        <f t="shared" si="4"/>
        <v>172.8626</v>
      </c>
      <c r="I24" s="11">
        <f t="shared" si="4"/>
        <v>1287.34</v>
      </c>
      <c r="J24" s="12">
        <f t="shared" si="4"/>
        <v>78.39</v>
      </c>
      <c r="K24" s="3"/>
      <c r="L24" s="3"/>
    </row>
  </sheetData>
  <mergeCells count="19">
    <mergeCell ref="F4:H4"/>
    <mergeCell ref="C9:D9"/>
    <mergeCell ref="C11:D11"/>
    <mergeCell ref="C18:D18"/>
    <mergeCell ref="C23:D23"/>
    <mergeCell ref="B24:D24"/>
    <mergeCell ref="B4:B5"/>
    <mergeCell ref="B6:B23"/>
    <mergeCell ref="C4:C5"/>
    <mergeCell ref="C6:C8"/>
    <mergeCell ref="C12:C17"/>
    <mergeCell ref="C19:C22"/>
    <mergeCell ref="D4:D5"/>
    <mergeCell ref="E4:E5"/>
    <mergeCell ref="I4:I5"/>
    <mergeCell ref="J4:J5"/>
    <mergeCell ref="K4:K5"/>
    <mergeCell ref="L4:L5"/>
    <mergeCell ref="J1:L2"/>
  </mergeCells>
  <pageMargins left="0.7" right="0.7" top="0.75" bottom="0.75" header="0.511811023622047" footer="0.511811023622047"/>
  <pageSetup paperSize="9" scale="7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leson</dc:creator>
  <cp:lastModifiedBy>user</cp:lastModifiedBy>
  <cp:revision>5</cp:revision>
  <dcterms:created xsi:type="dcterms:W3CDTF">2015-06-05T18:19:00Z</dcterms:created>
  <cp:lastPrinted>2024-11-08T11:32:00Z</cp:lastPrinted>
  <dcterms:modified xsi:type="dcterms:W3CDTF">2025-12-12T10:32:23Z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A028015AB5824B32B465D94C99BF7096_12</vt:lpwstr>
  </property>
  <property fmtid="{D5CDD505-2E9C-101B-9397-08002B2CF9AE}" pid="3" name="KSOProductBuildVer">
    <vt:lpwstr>1049-12.2.0.23155</vt:lpwstr>
  </property>
</Properties>
</file>